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755"/>
  </bookViews>
  <sheets>
    <sheet name="PAGE 1" sheetId="7" r:id="rId1"/>
    <sheet name="PAGE 2" sheetId="5" r:id="rId2"/>
    <sheet name="DATA" sheetId="8" state="veryHidden" r:id="rId3"/>
  </sheets>
  <definedNames>
    <definedName name="_xlnm.Print_Area" localSheetId="0">'PAGE 1'!$A$1:$K$38</definedName>
    <definedName name="_xlnm.Print_Area" localSheetId="1">'PAGE 2'!$B$1:$J$27</definedName>
  </definedNames>
  <calcPr calcId="152511"/>
</workbook>
</file>

<file path=xl/calcChain.xml><?xml version="1.0" encoding="utf-8"?>
<calcChain xmlns="http://schemas.openxmlformats.org/spreadsheetml/2006/main">
  <c r="D6" i="7" l="1"/>
  <c r="H22" i="5"/>
  <c r="K1" i="7"/>
  <c r="J22" i="5"/>
  <c r="H23" i="5"/>
  <c r="H21" i="5"/>
  <c r="C4" i="5"/>
  <c r="C3" i="5"/>
  <c r="K316" i="8" l="1"/>
  <c r="A316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274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J20" i="5" l="1"/>
  <c r="H19" i="5"/>
  <c r="F20" i="5"/>
  <c r="C19" i="5"/>
  <c r="G19" i="5"/>
  <c r="C20" i="5"/>
  <c r="G20" i="5"/>
  <c r="D19" i="5"/>
  <c r="B19" i="5"/>
  <c r="D20" i="5"/>
  <c r="B20" i="5"/>
  <c r="E19" i="5"/>
  <c r="H20" i="5"/>
  <c r="E20" i="5"/>
  <c r="J19" i="5"/>
  <c r="F19" i="5"/>
  <c r="J25" i="5"/>
  <c r="K32" i="7" s="1"/>
  <c r="I22" i="5"/>
  <c r="I21" i="5"/>
  <c r="D4" i="7"/>
  <c r="I24" i="5"/>
  <c r="I18" i="5"/>
  <c r="I19" i="5"/>
  <c r="I20" i="5"/>
  <c r="I23" i="5"/>
  <c r="D25" i="5"/>
  <c r="E25" i="5"/>
  <c r="F25" i="5"/>
  <c r="G25" i="5"/>
  <c r="C25" i="5"/>
  <c r="I8" i="5"/>
  <c r="I9" i="5"/>
  <c r="I10" i="5"/>
  <c r="I11" i="5"/>
  <c r="I12" i="5"/>
  <c r="I13" i="5"/>
  <c r="I14" i="5"/>
  <c r="I15" i="5"/>
  <c r="I16" i="5"/>
  <c r="I17" i="5"/>
  <c r="I7" i="5"/>
  <c r="E29" i="5"/>
  <c r="E31" i="5"/>
  <c r="H25" i="5" l="1"/>
  <c r="I25" i="5"/>
  <c r="K7" i="7" s="1"/>
  <c r="D5" i="7"/>
  <c r="K10" i="7" l="1"/>
  <c r="K12" i="7" s="1"/>
  <c r="I18" i="7" s="1"/>
  <c r="I22" i="7" l="1"/>
  <c r="I20" i="7"/>
  <c r="I21" i="7"/>
  <c r="I19" i="7"/>
  <c r="I23" i="7"/>
  <c r="K26" i="7" l="1"/>
  <c r="K27" i="7" s="1"/>
  <c r="K28" i="7" s="1"/>
  <c r="K29" i="7" s="1"/>
  <c r="K30" i="7" s="1"/>
  <c r="K33" i="7" s="1"/>
  <c r="J27" i="5" l="1"/>
  <c r="A2" i="7" s="1"/>
</calcChain>
</file>

<file path=xl/sharedStrings.xml><?xml version="1.0" encoding="utf-8"?>
<sst xmlns="http://schemas.openxmlformats.org/spreadsheetml/2006/main" count="995" uniqueCount="705">
  <si>
    <t>Signature:</t>
  </si>
  <si>
    <t>Month</t>
  </si>
  <si>
    <t>Grand total</t>
  </si>
  <si>
    <t>Nil</t>
  </si>
  <si>
    <t>Rs.</t>
  </si>
  <si>
    <t>Designation:</t>
  </si>
  <si>
    <r>
      <t xml:space="preserve">COMPUTATION  OF  TAX: </t>
    </r>
    <r>
      <rPr>
        <sz val="9"/>
        <rFont val="Arial"/>
        <family val="2"/>
      </rPr>
      <t>( Rounded  off  to  nearest  one  rupee)</t>
    </r>
  </si>
  <si>
    <t>TAXABLE  INCOME</t>
  </si>
  <si>
    <t>INCOME  TAX  RATE</t>
  </si>
  <si>
    <t>Total  Tax  Payable</t>
  </si>
  <si>
    <t>1.</t>
  </si>
  <si>
    <t>2.</t>
  </si>
  <si>
    <r>
      <t>LESS</t>
    </r>
    <r>
      <rPr>
        <sz val="8"/>
        <rFont val="Arial"/>
        <family val="2"/>
      </rPr>
      <t xml:space="preserve"> : Rebate  u / s 86, 89, 90  or  91</t>
    </r>
  </si>
  <si>
    <r>
      <t>LESS</t>
    </r>
    <r>
      <rPr>
        <sz val="8"/>
        <rFont val="Arial"/>
        <family val="2"/>
      </rPr>
      <t xml:space="preserve"> : Pre paid  Tax (Advance  tax,  TDS)</t>
    </r>
  </si>
  <si>
    <r>
      <t>TOTAL ANNUAL GROSS SALARY INCOME</t>
    </r>
    <r>
      <rPr>
        <sz val="9"/>
        <rFont val="Arial"/>
        <family val="2"/>
      </rPr>
      <t>: Including HRA, SLS, Additional Charge allowance,   Arrears and any other income (Excluding cash allowance if any)</t>
    </r>
  </si>
  <si>
    <t>INCOME  TAX                                          Rs.</t>
  </si>
  <si>
    <t xml:space="preserve">Designation  </t>
  </si>
  <si>
    <t xml:space="preserve">Name          </t>
  </si>
  <si>
    <r>
      <t>Add</t>
    </r>
    <r>
      <rPr>
        <sz val="8"/>
        <rFont val="Arial"/>
        <family val="2"/>
      </rPr>
      <t>:  any other income (if any) interest in fixed deposit,  divident,  NSC  Interest, etc.Interest on PCA arrs.</t>
    </r>
  </si>
  <si>
    <t>COUNTERSIGNED</t>
  </si>
  <si>
    <t xml:space="preserve">PAN No.         </t>
  </si>
  <si>
    <t>TAN No.</t>
  </si>
  <si>
    <t>INCOME  TAX  CALCULATION  STATEMENT</t>
  </si>
  <si>
    <r>
      <t xml:space="preserve">Tax  payable  on  Taxable  Income </t>
    </r>
    <r>
      <rPr>
        <sz val="8"/>
        <rFont val="Arial"/>
        <family val="2"/>
      </rPr>
      <t xml:space="preserve"> :                                                                                                      
(As per  table  1 or 2  as  above)</t>
    </r>
  </si>
  <si>
    <t>Table  2 : Education Cess</t>
  </si>
  <si>
    <t>12</t>
  </si>
  <si>
    <t>13</t>
  </si>
  <si>
    <t xml:space="preserve">Tax  payable  on  Taxable  Income                                                                               
</t>
  </si>
  <si>
    <t>NHIS</t>
  </si>
  <si>
    <t>GOVERNMENT COLLEGE OF TECHNOLOGY</t>
  </si>
  <si>
    <t>COIMBATORE 641 013</t>
  </si>
  <si>
    <r>
      <t xml:space="preserve">FOR </t>
    </r>
    <r>
      <rPr>
        <b/>
        <sz val="9"/>
        <rFont val="Arial"/>
        <family val="2"/>
      </rPr>
      <t>PRINCIPAL</t>
    </r>
    <r>
      <rPr>
        <sz val="9"/>
        <rFont val="Arial"/>
        <family val="2"/>
      </rPr>
      <t xml:space="preserve"> 
GOVT COLLEGE OF TECHNOLOGY, COIMBATORE 13</t>
    </r>
  </si>
  <si>
    <t>Upto  Rs.2,50,000</t>
  </si>
  <si>
    <t>Rs.2,50,001  to  Rs.5,00,000</t>
  </si>
  <si>
    <t>STATEMENT SHOWING THE PAY AND OTHER ALLOWANCES DRAWN AND DEDUCTIONS PARTICULARS</t>
  </si>
  <si>
    <t xml:space="preserve">Name: </t>
  </si>
  <si>
    <t xml:space="preserve">Designation: </t>
  </si>
  <si>
    <t xml:space="preserve"> Pay
Rs.</t>
  </si>
  <si>
    <t>Income Tax</t>
  </si>
  <si>
    <t>:CMBO 03224 E</t>
  </si>
  <si>
    <t>5%  of  the  amt  exceeding  Rs.2,50,000</t>
  </si>
  <si>
    <t>Consultancy</t>
  </si>
  <si>
    <t>Testing</t>
  </si>
  <si>
    <t>SIGNATURE OF THE ASSESSEE</t>
  </si>
  <si>
    <t>HEAD OF OFFICE</t>
  </si>
  <si>
    <t>Less: Rebate u/s 87A (Rs.12500/-)
(Applicable if the Total Taxable Income does not exceed Rs.5,00,000/-)</t>
  </si>
  <si>
    <r>
      <t>ADD</t>
    </r>
    <r>
      <rPr>
        <sz val="8"/>
        <rFont val="Arial"/>
        <family val="2"/>
      </rPr>
      <t xml:space="preserve"> :  Education  cess  @ 4%  on  Tax  Payable</t>
    </r>
  </si>
  <si>
    <t>Education  cess of  4% is payable on  total tax</t>
  </si>
  <si>
    <t xml:space="preserve">  FOR  THE  YEAR  2021 - 2022           (ASSESSMENT  YEAR   2022 - 2023)</t>
  </si>
  <si>
    <t xml:space="preserve">PAN No.  </t>
  </si>
  <si>
    <t>Bonus</t>
  </si>
  <si>
    <t>P.T Rem.</t>
  </si>
  <si>
    <t>FOR  THE  PERIOD  FROM  01.04.2021  TO  31.03.2022</t>
  </si>
  <si>
    <t>ASSESSMENT  YEAR  2022 - 2023</t>
  </si>
  <si>
    <t>CPS</t>
  </si>
  <si>
    <t>Balance Income Tax with Education cess to  be  deducted in February 2022</t>
  </si>
  <si>
    <t xml:space="preserve">B.NITHYAKALYANI    </t>
  </si>
  <si>
    <t>BURSAR</t>
  </si>
  <si>
    <t xml:space="preserve">P.SRINIVASAN                            </t>
  </si>
  <si>
    <t>SUPERINTENDENT</t>
  </si>
  <si>
    <t xml:space="preserve">M.THAMIZHSELVAN                         </t>
  </si>
  <si>
    <t>ASSISTANT</t>
  </si>
  <si>
    <t xml:space="preserve">M.NITHYA                                </t>
  </si>
  <si>
    <t xml:space="preserve">M.DHARMALINGAN                          </t>
  </si>
  <si>
    <t xml:space="preserve">S. SATHYA                               </t>
  </si>
  <si>
    <t xml:space="preserve">P.S.VIMALARANI                          </t>
  </si>
  <si>
    <t xml:space="preserve">G.PRABHU                                </t>
  </si>
  <si>
    <t xml:space="preserve">P.R.RANGASAMY                           </t>
  </si>
  <si>
    <t>JUNIOR ASSISTANT</t>
  </si>
  <si>
    <t xml:space="preserve">M.DEVIKA                                </t>
  </si>
  <si>
    <t xml:space="preserve">T.S.VISWALINGAM                         </t>
  </si>
  <si>
    <t xml:space="preserve">S. MAHENDRAN                            </t>
  </si>
  <si>
    <t xml:space="preserve">J.ARAVINTH KUMAR                        </t>
  </si>
  <si>
    <t xml:space="preserve">S.ASHOKRANJAN                           </t>
  </si>
  <si>
    <t>TYPIST</t>
  </si>
  <si>
    <t xml:space="preserve">P.UMADEVI                               </t>
  </si>
  <si>
    <t>STENO TYPIST</t>
  </si>
  <si>
    <t xml:space="preserve">T. KAVIYA                               </t>
  </si>
  <si>
    <t xml:space="preserve">K.NAGARAJAN                             </t>
  </si>
  <si>
    <t>RECORD ASSISTANT</t>
  </si>
  <si>
    <t xml:space="preserve">T.RAJENDRAN                             </t>
  </si>
  <si>
    <t xml:space="preserve">C.KAVERY                                </t>
  </si>
  <si>
    <t>PHARMACIST</t>
  </si>
  <si>
    <t xml:space="preserve">M.MURUGESH                              </t>
  </si>
  <si>
    <t>SANITARY INSPECTOR</t>
  </si>
  <si>
    <t>M.JAIKUMARI</t>
  </si>
  <si>
    <t xml:space="preserve">K. CHITHRA                              </t>
  </si>
  <si>
    <t>G.K.PREMKUMAR</t>
  </si>
  <si>
    <t>A.RAMESHBABU</t>
  </si>
  <si>
    <t xml:space="preserve">R.YOGANATHAN                            </t>
  </si>
  <si>
    <t xml:space="preserve">P.MAHESWARI                             </t>
  </si>
  <si>
    <t xml:space="preserve">P.GOKHUL KRISHNAN                       </t>
  </si>
  <si>
    <t xml:space="preserve">R. KARPAGASHANMUGI                      </t>
  </si>
  <si>
    <t xml:space="preserve">S.MUTHAMIZHAN                           </t>
  </si>
  <si>
    <t xml:space="preserve">M. SATHYA                               </t>
  </si>
  <si>
    <t xml:space="preserve">P.GOMATHI                               </t>
  </si>
  <si>
    <t xml:space="preserve">M. SARAVANAN                            </t>
  </si>
  <si>
    <t xml:space="preserve">K.SUBBARAYALU                           </t>
  </si>
  <si>
    <t xml:space="preserve">K.NATARAJ                               </t>
  </si>
  <si>
    <t>FOREMAN INSTRUCTOR</t>
  </si>
  <si>
    <t xml:space="preserve">P.JAGATHESAN                            </t>
  </si>
  <si>
    <t>SIGNAL INSTRUCTOR</t>
  </si>
  <si>
    <t xml:space="preserve">MOHAN BABU S                            </t>
  </si>
  <si>
    <t>ELECTRICIAN</t>
  </si>
  <si>
    <t xml:space="preserve">K.PERUMAL                               </t>
  </si>
  <si>
    <t>SKILLED ASSISTANT</t>
  </si>
  <si>
    <t xml:space="preserve">P.MURUGANANTHAM                         </t>
  </si>
  <si>
    <t>CAR DRIVER</t>
  </si>
  <si>
    <t xml:space="preserve">SENTHILKUMAR K                          </t>
  </si>
  <si>
    <t>MECHANIC</t>
  </si>
  <si>
    <t xml:space="preserve">J.SATHISH                               </t>
  </si>
  <si>
    <t xml:space="preserve">D. NANTHAKUMAR                          </t>
  </si>
  <si>
    <t>MECHINIST</t>
  </si>
  <si>
    <t xml:space="preserve">R.VIMAL SINGH                           </t>
  </si>
  <si>
    <t>I CLASS MAZDOOR</t>
  </si>
  <si>
    <t xml:space="preserve">C.ANBUMALAR                             </t>
  </si>
  <si>
    <t>LAB ASSISTANT</t>
  </si>
  <si>
    <t xml:space="preserve">M.KARTHIKKUMAR                          </t>
  </si>
  <si>
    <t xml:space="preserve">V.AMSA                                  </t>
  </si>
  <si>
    <t xml:space="preserve">P.GIRIJA                                </t>
  </si>
  <si>
    <t xml:space="preserve">S.MURUGESAN                             </t>
  </si>
  <si>
    <t xml:space="preserve">D.REETA                                 </t>
  </si>
  <si>
    <t xml:space="preserve">S.VIJAYAKUMAR                           </t>
  </si>
  <si>
    <t>WATCHMAN</t>
  </si>
  <si>
    <t xml:space="preserve">P.KARTHIKEYAN                           </t>
  </si>
  <si>
    <t>SWEEPER</t>
  </si>
  <si>
    <t xml:space="preserve">G.DHAMOTHARAKKANNAN                     </t>
  </si>
  <si>
    <t>ASST.PROF/CIVIL</t>
  </si>
  <si>
    <t xml:space="preserve">K.REKHA                                 </t>
  </si>
  <si>
    <t xml:space="preserve">S.SATHYAPRIYA                           </t>
  </si>
  <si>
    <t xml:space="preserve">C. BHARATHI                             </t>
  </si>
  <si>
    <t xml:space="preserve">S.CHITHRA                               </t>
  </si>
  <si>
    <t xml:space="preserve">M.RAMA                                  </t>
  </si>
  <si>
    <t xml:space="preserve">R.BHUVANESWARI                          </t>
  </si>
  <si>
    <t xml:space="preserve">K. RAJESH KUMAR                         </t>
  </si>
  <si>
    <t xml:space="preserve">V.SATHEES KUMAR                         </t>
  </si>
  <si>
    <t xml:space="preserve">R.SURENDRAN                             </t>
  </si>
  <si>
    <t>ASST.PROF/MECH</t>
  </si>
  <si>
    <t xml:space="preserve">B.RAJESWARI                             </t>
  </si>
  <si>
    <t xml:space="preserve">M S AEZHISAI VALLAVI                    </t>
  </si>
  <si>
    <t xml:space="preserve">S.BRADEESH MOORTHY                      </t>
  </si>
  <si>
    <t xml:space="preserve">T. SEKAR                                </t>
  </si>
  <si>
    <t xml:space="preserve">RAKESH GAUTAM                           </t>
  </si>
  <si>
    <t xml:space="preserve">D. KULANDAIVEL                          </t>
  </si>
  <si>
    <t xml:space="preserve">C.MEIARAJ                               </t>
  </si>
  <si>
    <t>ASST.PROF (SR.GR)/CIVIL</t>
  </si>
  <si>
    <t xml:space="preserve">S.P.JAYAPRIYA                           </t>
  </si>
  <si>
    <t xml:space="preserve">S.CHITRA  (EEE)                       </t>
  </si>
  <si>
    <t>ASST.PROF /EEE</t>
  </si>
  <si>
    <t xml:space="preserve">P.MARUTHUPANDI                          </t>
  </si>
  <si>
    <t xml:space="preserve">G.SUCHITRA                              </t>
  </si>
  <si>
    <t>ASST.PROF /ECE</t>
  </si>
  <si>
    <t xml:space="preserve">SUJATHA BALARAMAN                       </t>
  </si>
  <si>
    <t xml:space="preserve">S.SOWKARTHIKA                           </t>
  </si>
  <si>
    <t xml:space="preserve">N.NANDHAKUMAR                           </t>
  </si>
  <si>
    <t>ASST.PROF (SR.GR)/MECH</t>
  </si>
  <si>
    <t xml:space="preserve">S.PARIMALA MURUGAVENI                   </t>
  </si>
  <si>
    <t xml:space="preserve">K.RAMESH                                </t>
  </si>
  <si>
    <t xml:space="preserve">M.MUTHUCHELVAM                          </t>
  </si>
  <si>
    <t>ASST.PROF /MATHS</t>
  </si>
  <si>
    <t xml:space="preserve">J.DURAIKANNAN                           </t>
  </si>
  <si>
    <t xml:space="preserve">M.RAJESWARI                             </t>
  </si>
  <si>
    <t>ASST.PROF /PHYSICS</t>
  </si>
  <si>
    <t xml:space="preserve">S.AYYAPPAN                              </t>
  </si>
  <si>
    <t xml:space="preserve">S.ANBUCHUDAR AZHAGAN                    </t>
  </si>
  <si>
    <t xml:space="preserve">R.SATHYA                                </t>
  </si>
  <si>
    <t>ASST.PROF (SR.GR)/ENGLISH</t>
  </si>
  <si>
    <t xml:space="preserve">J.ANBAZHAGAN VIJAY                      </t>
  </si>
  <si>
    <t xml:space="preserve">M.KALPANA                               </t>
  </si>
  <si>
    <t>ASST.PROF (SR.GR)/HUM</t>
  </si>
  <si>
    <t xml:space="preserve">G.RAVINDRA DEVI REVATHI                 </t>
  </si>
  <si>
    <t>ASSO.PROF /PHYSICS</t>
  </si>
  <si>
    <t xml:space="preserve">V.PRASANNA MOORTHY                      </t>
  </si>
  <si>
    <t>ASST.PROF (SR.GR)/EEE</t>
  </si>
  <si>
    <t xml:space="preserve">N.NARMADHAI                             </t>
  </si>
  <si>
    <t xml:space="preserve">R.RAJESWARI                             </t>
  </si>
  <si>
    <t xml:space="preserve">K.RANJITHKUMAR                          </t>
  </si>
  <si>
    <t xml:space="preserve">P.ASAIGEETHAN                           </t>
  </si>
  <si>
    <t>ASSO.PROF /MATHS</t>
  </si>
  <si>
    <t xml:space="preserve">R.RAJENDIRAN                            </t>
  </si>
  <si>
    <t xml:space="preserve">S.MURUGAN                               </t>
  </si>
  <si>
    <t>ASSO.PROF /CIVIL</t>
  </si>
  <si>
    <t xml:space="preserve">P. ANDAVAR                              </t>
  </si>
  <si>
    <t xml:space="preserve">P.ILAMATHI                              </t>
  </si>
  <si>
    <t>ASST.PROF /PROD</t>
  </si>
  <si>
    <t xml:space="preserve">M.SANKAR KUMAR                          </t>
  </si>
  <si>
    <t xml:space="preserve">A.SASIKUMAR                             </t>
  </si>
  <si>
    <t xml:space="preserve">G.VIJAYA RAJA RAGAVAN                   </t>
  </si>
  <si>
    <t xml:space="preserve">S.KUMAR                                 </t>
  </si>
  <si>
    <t xml:space="preserve">N.AJAY MANIKANDAN                       </t>
  </si>
  <si>
    <t xml:space="preserve">K.YASODA                                </t>
  </si>
  <si>
    <t xml:space="preserve">O.SARANYA                               </t>
  </si>
  <si>
    <t xml:space="preserve">J.KIRUTHIKA                             </t>
  </si>
  <si>
    <t>ASST.PROF /BIO ENGG.</t>
  </si>
  <si>
    <t xml:space="preserve">A.MEENA KOWSHALYA                       </t>
  </si>
  <si>
    <t>ASST.PROF /CSE</t>
  </si>
  <si>
    <t xml:space="preserve">T.RAJASENBAGAM                          </t>
  </si>
  <si>
    <t xml:space="preserve">L.SUMATHI                               </t>
  </si>
  <si>
    <t xml:space="preserve">K.KUMAR                                 </t>
  </si>
  <si>
    <t xml:space="preserve">R.BHAVANI                               </t>
  </si>
  <si>
    <t xml:space="preserve">P.N.KANNAN                              </t>
  </si>
  <si>
    <t>ASST.PROF /CHEMISTRY</t>
  </si>
  <si>
    <t xml:space="preserve">M.SAKTHIVEL                             </t>
  </si>
  <si>
    <t xml:space="preserve">S.LATHA VENKATESHWARI                   </t>
  </si>
  <si>
    <t xml:space="preserve">J.C.MIRACLIN JOYCE PAMILA               </t>
  </si>
  <si>
    <t>ASST.PROF (SR.GR)/CSE</t>
  </si>
  <si>
    <t xml:space="preserve">S.RATHI                                 </t>
  </si>
  <si>
    <t xml:space="preserve">S.MATHIVANAN                            </t>
  </si>
  <si>
    <t>ASSO.PROF /ECE</t>
  </si>
  <si>
    <t xml:space="preserve">A.ANITHA                                </t>
  </si>
  <si>
    <t xml:space="preserve">N.AMEENA BIBI                           </t>
  </si>
  <si>
    <t xml:space="preserve">P.DEEPA                                 </t>
  </si>
  <si>
    <t xml:space="preserve">M.C.RAVATHI                             </t>
  </si>
  <si>
    <t xml:space="preserve">S.MAKESH KUMAR                          </t>
  </si>
  <si>
    <t xml:space="preserve">N.VADIVEL                               </t>
  </si>
  <si>
    <t>ASSO.PROF /MECH</t>
  </si>
  <si>
    <t xml:space="preserve">S.USHA                                  </t>
  </si>
  <si>
    <t xml:space="preserve">C.MARIMUTHU                             </t>
  </si>
  <si>
    <t>ASST.PROF/EIE</t>
  </si>
  <si>
    <t xml:space="preserve">A.S.WINCY PON ANNAL                     </t>
  </si>
  <si>
    <t xml:space="preserve">M.RAGHAPPRIYA                           </t>
  </si>
  <si>
    <t xml:space="preserve">N.ARULMOZHI                             </t>
  </si>
  <si>
    <t xml:space="preserve">G.R.RADHIKA                             </t>
  </si>
  <si>
    <t xml:space="preserve">A.SUGUNA                                </t>
  </si>
  <si>
    <t xml:space="preserve">R.DEVI                                  </t>
  </si>
  <si>
    <t>ASST.PROF/IT</t>
  </si>
  <si>
    <t xml:space="preserve">M.BLESSY QUEEN MARY                     </t>
  </si>
  <si>
    <t xml:space="preserve">T.SUGUNA                                </t>
  </si>
  <si>
    <t xml:space="preserve">M.JEYANTHI                              </t>
  </si>
  <si>
    <t xml:space="preserve">S.GLADSON OLIVER                        </t>
  </si>
  <si>
    <t xml:space="preserve">C.ASWINI                                </t>
  </si>
  <si>
    <t xml:space="preserve">R.MALAVIKA                              </t>
  </si>
  <si>
    <t xml:space="preserve">M. GOWRI SHANKAR                        </t>
  </si>
  <si>
    <t xml:space="preserve">J.ARUN  BASKARAN                        </t>
  </si>
  <si>
    <t>ASST.PROF/IBT</t>
  </si>
  <si>
    <t xml:space="preserve">R.NITHYA                                </t>
  </si>
  <si>
    <t xml:space="preserve">A.THIRUNAVUKKARASU                      </t>
  </si>
  <si>
    <t xml:space="preserve">P.SARANYA                               </t>
  </si>
  <si>
    <t xml:space="preserve">K.SELVAPRIYA                            </t>
  </si>
  <si>
    <t xml:space="preserve">A.ANNU                                  </t>
  </si>
  <si>
    <t xml:space="preserve">D.ANGELINE KIRUBA                       </t>
  </si>
  <si>
    <t xml:space="preserve">V.KARTHIK                               </t>
  </si>
  <si>
    <t xml:space="preserve">S.MADHUVANTHI                           </t>
  </si>
  <si>
    <t xml:space="preserve">J.MERCY NISHA PAULINE                   </t>
  </si>
  <si>
    <t xml:space="preserve">V.RAJASEKAR                             </t>
  </si>
  <si>
    <t xml:space="preserve">C.MUTHUKUMARAN                          </t>
  </si>
  <si>
    <t xml:space="preserve">G.SHARMILA                              </t>
  </si>
  <si>
    <t xml:space="preserve">T.MALARVIZHI                            </t>
  </si>
  <si>
    <t xml:space="preserve">M.N.NAFISA BEGAM                        </t>
  </si>
  <si>
    <t xml:space="preserve">R. MUTHURAM                             </t>
  </si>
  <si>
    <t>ASST.PROF/CSE</t>
  </si>
  <si>
    <t xml:space="preserve">R. GUNASEKARAN                          </t>
  </si>
  <si>
    <t>PA TO PRINCIPAL</t>
  </si>
  <si>
    <t xml:space="preserve">R.CHITHRA                               </t>
  </si>
  <si>
    <t xml:space="preserve">S PERIYASAMY                            </t>
  </si>
  <si>
    <t xml:space="preserve">S. AYYAPPAN                             </t>
  </si>
  <si>
    <t xml:space="preserve">M.KUMAR                                 </t>
  </si>
  <si>
    <t>ASSO PROF /GEOLOGY</t>
  </si>
  <si>
    <t xml:space="preserve">K.RAJUPILLAI                            </t>
  </si>
  <si>
    <t>ASST.PROF/MATHS</t>
  </si>
  <si>
    <t xml:space="preserve">M.GNANAKUMAR                            </t>
  </si>
  <si>
    <t xml:space="preserve">N.DEEPA                                 </t>
  </si>
  <si>
    <t xml:space="preserve">A.VANITHA                               </t>
  </si>
  <si>
    <t>ASST.PROF/PHYSICS</t>
  </si>
  <si>
    <t xml:space="preserve">L.BALAKRISHNAN                          </t>
  </si>
  <si>
    <t xml:space="preserve">D.VIMALA                                </t>
  </si>
  <si>
    <t>PHYSICAL DIRECTOR</t>
  </si>
  <si>
    <t xml:space="preserve">M. JAYASUDHA                            </t>
  </si>
  <si>
    <t>MEDICAL OFFFICER</t>
  </si>
  <si>
    <t xml:space="preserve">M.SHYAMALA                              </t>
  </si>
  <si>
    <t>ASST.PROF (SR.GR)/CHEMISTRY</t>
  </si>
  <si>
    <t xml:space="preserve">C.SIVASANKARI                           </t>
  </si>
  <si>
    <t xml:space="preserve">R.KARTHIKEYAN                           </t>
  </si>
  <si>
    <t xml:space="preserve">HARINI M                                </t>
  </si>
  <si>
    <t>ELECTRICAL MAISTRY</t>
  </si>
  <si>
    <t xml:space="preserve">M.MAHESWARAN                            </t>
  </si>
  <si>
    <t>LORRY DRIVER</t>
  </si>
  <si>
    <t xml:space="preserve">M.VEERAMMAL                             </t>
  </si>
  <si>
    <t xml:space="preserve">V.SUKUMAR                               </t>
  </si>
  <si>
    <t xml:space="preserve">S.GANESAN                               </t>
  </si>
  <si>
    <t>CLEANER</t>
  </si>
  <si>
    <t xml:space="preserve">A.KARUPPATHAL                           </t>
  </si>
  <si>
    <t xml:space="preserve">M.GUNASUNDARI                           </t>
  </si>
  <si>
    <t xml:space="preserve">SILAMBARASAN K                          </t>
  </si>
  <si>
    <t xml:space="preserve">DINESH G                                </t>
  </si>
  <si>
    <t xml:space="preserve">A.J.NAZIRUDEEN                          </t>
  </si>
  <si>
    <t xml:space="preserve">KARUPPASAMY B                           </t>
  </si>
  <si>
    <t xml:space="preserve">A.KARPAGAM                              </t>
  </si>
  <si>
    <t xml:space="preserve">R.SASIKUMAR                             </t>
  </si>
  <si>
    <t xml:space="preserve">R.SELVAKUMAR                            </t>
  </si>
  <si>
    <t xml:space="preserve">NAGARETHINAM K                          </t>
  </si>
  <si>
    <t xml:space="preserve">SAKTHIVEL K                             </t>
  </si>
  <si>
    <t xml:space="preserve">B.NAGARAJ                               </t>
  </si>
  <si>
    <t xml:space="preserve">M.SUNDARRAJ                             </t>
  </si>
  <si>
    <t>MECHANICAL, JDO</t>
  </si>
  <si>
    <t xml:space="preserve">C.SARAVANAN                             </t>
  </si>
  <si>
    <t xml:space="preserve">M.MYTHEENSHA                            </t>
  </si>
  <si>
    <t>CIVIL, JDO</t>
  </si>
  <si>
    <t xml:space="preserve">T.NAGARAJAN                             </t>
  </si>
  <si>
    <t>WORKSHOP INSTRUCTOR</t>
  </si>
  <si>
    <t xml:space="preserve">V.MUTHUKILI                             </t>
  </si>
  <si>
    <t xml:space="preserve">C.PALPANDI                              </t>
  </si>
  <si>
    <t>CHIEF PUMP OPERATOR</t>
  </si>
  <si>
    <t xml:space="preserve">VENKATACHALAM G                         </t>
  </si>
  <si>
    <t>PUMP HOUSE OPERATOR</t>
  </si>
  <si>
    <t xml:space="preserve">B.RAGHAVADEVI                           </t>
  </si>
  <si>
    <t>PLUMBER</t>
  </si>
  <si>
    <t xml:space="preserve">A.MURTHY                                </t>
  </si>
  <si>
    <t>ARTISAN-I</t>
  </si>
  <si>
    <t xml:space="preserve">B.MURALI                                </t>
  </si>
  <si>
    <t xml:space="preserve">K.S.RAJAN                               </t>
  </si>
  <si>
    <t xml:space="preserve">P.RATHINASAMY                           </t>
  </si>
  <si>
    <t>ARTISAN-II</t>
  </si>
  <si>
    <t xml:space="preserve">GURUSAMY S                              </t>
  </si>
  <si>
    <t xml:space="preserve">RAMASAMY K                              </t>
  </si>
  <si>
    <t xml:space="preserve">N.KUMAR                                 </t>
  </si>
  <si>
    <t xml:space="preserve">N.DHANDAPANI                            </t>
  </si>
  <si>
    <t xml:space="preserve">SUBASHCHANDRABOSE P                     </t>
  </si>
  <si>
    <t xml:space="preserve">LOKESH R                                </t>
  </si>
  <si>
    <t xml:space="preserve">RAMYA P                                 </t>
  </si>
  <si>
    <t xml:space="preserve">KALAISELVAN R                           </t>
  </si>
  <si>
    <t xml:space="preserve">G.GEORGE JOHN                           </t>
  </si>
  <si>
    <t xml:space="preserve">K.MANIKANDAN                            </t>
  </si>
  <si>
    <t xml:space="preserve">J.VELLINGIRI                            </t>
  </si>
  <si>
    <t xml:space="preserve">S.THIRUMOORTHY                          </t>
  </si>
  <si>
    <t xml:space="preserve">P.RANGASAMY                             </t>
  </si>
  <si>
    <t xml:space="preserve">D.SIVAKUMAR                             </t>
  </si>
  <si>
    <t xml:space="preserve">C.PANNEERSELVAM                         </t>
  </si>
  <si>
    <t xml:space="preserve">P.THAMBURAJ                             </t>
  </si>
  <si>
    <t>II CLASS MAZDOOR</t>
  </si>
  <si>
    <t>N.RANGARAJ</t>
  </si>
  <si>
    <t xml:space="preserve">R.MANIVANNAN                            </t>
  </si>
  <si>
    <t xml:space="preserve">D.RAVI                                  </t>
  </si>
  <si>
    <t xml:space="preserve">P.RAJAMMAL                              </t>
  </si>
  <si>
    <t>SANITARY WORKER</t>
  </si>
  <si>
    <t xml:space="preserve">A.KUMARAVELU                            </t>
  </si>
  <si>
    <t>ARTISAN II</t>
  </si>
  <si>
    <t xml:space="preserve">H.SATHIYANARAYANAN                      </t>
  </si>
  <si>
    <t xml:space="preserve">R.MOHANASUNDARAM                        </t>
  </si>
  <si>
    <t xml:space="preserve">R.A.DHARMARAJAN                         </t>
  </si>
  <si>
    <t xml:space="preserve">K.RAJMOHAN                              </t>
  </si>
  <si>
    <t xml:space="preserve">V.KRISHNAMOORTHY                        </t>
  </si>
  <si>
    <t xml:space="preserve">S.MANIKHANDAN                           </t>
  </si>
  <si>
    <t xml:space="preserve">S. SENTHILKUMAR                         </t>
  </si>
  <si>
    <t xml:space="preserve">K.RAJESH                                </t>
  </si>
  <si>
    <t xml:space="preserve">P.BALAMURUGAN                           </t>
  </si>
  <si>
    <t>OFFICE ASSITANT</t>
  </si>
  <si>
    <t>K.SUBASH</t>
  </si>
  <si>
    <t xml:space="preserve">V.VENGATESH                             </t>
  </si>
  <si>
    <t xml:space="preserve">R.SEKAR                                 </t>
  </si>
  <si>
    <t xml:space="preserve">N.BALAMURUGAN                           </t>
  </si>
  <si>
    <t xml:space="preserve">I.CHANDRASEKAR                          </t>
  </si>
  <si>
    <t xml:space="preserve">R.THIRUVENKATASUBRAMANIAN               </t>
  </si>
  <si>
    <t xml:space="preserve">D. KANAGARAJAN                          </t>
  </si>
  <si>
    <t>ASST PROF / PROD</t>
  </si>
  <si>
    <t xml:space="preserve">P. MANGAIYARKARASI                      </t>
  </si>
  <si>
    <t>LECT/INSTRUMENT</t>
  </si>
  <si>
    <t xml:space="preserve">S. ANBUSELVAN                           </t>
  </si>
  <si>
    <t>LECT/PROD PG</t>
  </si>
  <si>
    <t xml:space="preserve">G. THIRUGNANAM                          </t>
  </si>
  <si>
    <t>ASSO PROF/ECE</t>
  </si>
  <si>
    <t xml:space="preserve">S. ANBU                                 </t>
  </si>
  <si>
    <t>ASST PROF/EIE</t>
  </si>
  <si>
    <t xml:space="preserve">B. ACHIAMMAL                            </t>
  </si>
  <si>
    <t xml:space="preserve">K.KUMARAVEL                             </t>
  </si>
  <si>
    <t>ASST PROF/MECH</t>
  </si>
  <si>
    <t xml:space="preserve">J.RANGARAJ                              </t>
  </si>
  <si>
    <t xml:space="preserve">B.SARAVANAN                             </t>
  </si>
  <si>
    <t xml:space="preserve">D.SELVARASU                             </t>
  </si>
  <si>
    <t xml:space="preserve">G.VELAZHAGAN                            </t>
  </si>
  <si>
    <t xml:space="preserve">T.SELVAM                                </t>
  </si>
  <si>
    <t xml:space="preserve">R.SARAVANAN                             </t>
  </si>
  <si>
    <t xml:space="preserve">G.BABU                                  </t>
  </si>
  <si>
    <t xml:space="preserve">G.DURAIMANIKANDAN                       </t>
  </si>
  <si>
    <t xml:space="preserve">P.MURUGAVEL                             </t>
  </si>
  <si>
    <t xml:space="preserve">P.SENTHILVELAVAN                        </t>
  </si>
  <si>
    <t xml:space="preserve">P.SUNDHARARAJAN                         </t>
  </si>
  <si>
    <t xml:space="preserve">C.SAKTHIVEL                             </t>
  </si>
  <si>
    <t xml:space="preserve">R.RAMACHANDRAN                          </t>
  </si>
  <si>
    <t xml:space="preserve">A.SIRAJUNISHABEGAME                     </t>
  </si>
  <si>
    <t xml:space="preserve">U.BALACHANDRAN                          </t>
  </si>
  <si>
    <t xml:space="preserve">N.RAJMOHAN                              </t>
  </si>
  <si>
    <t xml:space="preserve">S.ANBALAGAN                             </t>
  </si>
  <si>
    <t xml:space="preserve">J.TAMILMATHI                            </t>
  </si>
  <si>
    <t xml:space="preserve">R.NATARAJAN                             </t>
  </si>
  <si>
    <t xml:space="preserve">P.R.ANANDHABALAN                        </t>
  </si>
  <si>
    <t xml:space="preserve">S.SARAVANAKUMAR                         </t>
  </si>
  <si>
    <t xml:space="preserve">M.ANBUMANI                              </t>
  </si>
  <si>
    <t xml:space="preserve">R. AMUTHA RATINAM                       </t>
  </si>
  <si>
    <t>RECORD CLERK</t>
  </si>
  <si>
    <t xml:space="preserve">S. JAYSANKAR                            </t>
  </si>
  <si>
    <t xml:space="preserve">M. SRINIVASAN                           </t>
  </si>
  <si>
    <t xml:space="preserve">P. SIVARAMAN                            </t>
  </si>
  <si>
    <t xml:space="preserve">T. RAJESH                               </t>
  </si>
  <si>
    <t>Emp.Code.</t>
  </si>
  <si>
    <t>P.CHANDRAKUMAR</t>
  </si>
  <si>
    <t>AFGPN8169Q</t>
  </si>
  <si>
    <t>BSQPS3109F</t>
  </si>
  <si>
    <t>ALSPN3184D</t>
  </si>
  <si>
    <t>BLNPD0848N</t>
  </si>
  <si>
    <t>CVZPM9516P</t>
  </si>
  <si>
    <t>DPVPS4456B</t>
  </si>
  <si>
    <t>CZXPM1110P</t>
  </si>
  <si>
    <t>AXJPA2723N</t>
  </si>
  <si>
    <t>AYNPN7451M</t>
  </si>
  <si>
    <t>AREPR 7340H</t>
  </si>
  <si>
    <t>BGKPK3204P</t>
  </si>
  <si>
    <t>AIZPM2792A</t>
  </si>
  <si>
    <t>AQOPC4626J</t>
  </si>
  <si>
    <t>AUWPP0037G</t>
  </si>
  <si>
    <t>AKJPR2904F</t>
  </si>
  <si>
    <t>BQTPM7109N</t>
  </si>
  <si>
    <t>ADDPN1442K</t>
  </si>
  <si>
    <t>BWWPM8723M</t>
  </si>
  <si>
    <t>BGDPP 1580J</t>
  </si>
  <si>
    <t>AYMPM9737C</t>
  </si>
  <si>
    <t>DEWPK1548L</t>
  </si>
  <si>
    <t>AQEPN0484D</t>
  </si>
  <si>
    <t>AGNPV6648J</t>
  </si>
  <si>
    <t>BWBPA9431R</t>
  </si>
  <si>
    <t>DCKPA7636D</t>
  </si>
  <si>
    <t>BBZPG1905K</t>
  </si>
  <si>
    <t>CHLPM5880L</t>
  </si>
  <si>
    <t>BDLPR8210C</t>
  </si>
  <si>
    <t>BCLPV9553R</t>
  </si>
  <si>
    <t>AQLPD 3142M</t>
  </si>
  <si>
    <t>AKJPR2893K</t>
  </si>
  <si>
    <t>BMZPS1162F</t>
  </si>
  <si>
    <t>AOAPB2938J</t>
  </si>
  <si>
    <t>AHBPC9908R</t>
  </si>
  <si>
    <t>AKBPM 4390E</t>
  </si>
  <si>
    <t>AKCPR0303D</t>
  </si>
  <si>
    <t>DFHPR7981Q</t>
  </si>
  <si>
    <t>BOJPS7646C</t>
  </si>
  <si>
    <t>BMVPS8522F</t>
  </si>
  <si>
    <t>ARFPR 3070H</t>
  </si>
  <si>
    <t>ANBPA5224E</t>
  </si>
  <si>
    <t>BJKPB3087Q</t>
  </si>
  <si>
    <t>ADGPT3655B</t>
  </si>
  <si>
    <t>BKZPG2118R</t>
  </si>
  <si>
    <t>BXSPK8544F</t>
  </si>
  <si>
    <t>ADZPC2708H</t>
  </si>
  <si>
    <t>AEFPJ6443P</t>
  </si>
  <si>
    <t>AEWPC 3737N</t>
  </si>
  <si>
    <t>AILPM3898D</t>
  </si>
  <si>
    <t>AGVPG2113K</t>
  </si>
  <si>
    <t>ANVPS8597C</t>
  </si>
  <si>
    <t>EDQPS2899N</t>
  </si>
  <si>
    <t>AEUPN9822M</t>
  </si>
  <si>
    <t>AWSPS9561Q</t>
  </si>
  <si>
    <t>ALDPK1602N</t>
  </si>
  <si>
    <t>AQLPM7551M</t>
  </si>
  <si>
    <t>AHXPD4738L</t>
  </si>
  <si>
    <t>ASRPR 0577N</t>
  </si>
  <si>
    <t>AQIPA 9037H</t>
  </si>
  <si>
    <t>AQEPA 7649H</t>
  </si>
  <si>
    <t>DJPPS1361M</t>
  </si>
  <si>
    <t>AIMPA3797L</t>
  </si>
  <si>
    <t>AEKPK 0482N</t>
  </si>
  <si>
    <t>ARHPR6151R</t>
  </si>
  <si>
    <t>AIPPP9782J</t>
  </si>
  <si>
    <t>ADTPN7228D</t>
  </si>
  <si>
    <t>ABLPR 2647G</t>
  </si>
  <si>
    <t>AJKPR7425D</t>
  </si>
  <si>
    <t>CTSPP7560F</t>
  </si>
  <si>
    <t>AFSPR5958R</t>
  </si>
  <si>
    <t>AKMPM8070E</t>
  </si>
  <si>
    <t>BJDPA5312C</t>
  </si>
  <si>
    <t>AANPI6775R</t>
  </si>
  <si>
    <t>BZFPS5023L</t>
  </si>
  <si>
    <t>BQBPS2097F</t>
  </si>
  <si>
    <t>AJYPV9082C</t>
  </si>
  <si>
    <t>BAEPK0035Q</t>
  </si>
  <si>
    <t>ALZPA5638A</t>
  </si>
  <si>
    <t>ADCPY 3294R</t>
  </si>
  <si>
    <t>AAHPO 4843J</t>
  </si>
  <si>
    <t>BGMPK4778A</t>
  </si>
  <si>
    <t>AVIPM 8117D</t>
  </si>
  <si>
    <t>BCZPR 1501 D</t>
  </si>
  <si>
    <t>BPUPS 1831M</t>
  </si>
  <si>
    <t>AJDPK 1500F</t>
  </si>
  <si>
    <t>ANXPB2354G</t>
  </si>
  <si>
    <t>FNVPK1907D</t>
  </si>
  <si>
    <t>FMXPS5304B</t>
  </si>
  <si>
    <t>ACNPL 5549G</t>
  </si>
  <si>
    <t>AHTPM1720B</t>
  </si>
  <si>
    <t>AEZPR1467B</t>
  </si>
  <si>
    <t>BPTPS2885C</t>
  </si>
  <si>
    <t>AIYPA4220H</t>
  </si>
  <si>
    <t>AWBPA4413G</t>
  </si>
  <si>
    <t>ANTPD 7085L</t>
  </si>
  <si>
    <t>BBKPR9302N</t>
  </si>
  <si>
    <t>AYEPM5207H</t>
  </si>
  <si>
    <t>AEFPV7775L</t>
  </si>
  <si>
    <t>AAZPU0620M</t>
  </si>
  <si>
    <t>AMHPC 9261G</t>
  </si>
  <si>
    <t>AAYPW 8006C</t>
  </si>
  <si>
    <t>BIEPR2053K</t>
  </si>
  <si>
    <t>AKOPA 6163E</t>
  </si>
  <si>
    <t>AVVPR2233C</t>
  </si>
  <si>
    <t>FYQPS3371K</t>
  </si>
  <si>
    <t>AHZPR 1596E</t>
  </si>
  <si>
    <t>APLPB 9380G</t>
  </si>
  <si>
    <t>BOSPS7387R</t>
  </si>
  <si>
    <t>AXBPJ4837G</t>
  </si>
  <si>
    <t>BBNPG2916A</t>
  </si>
  <si>
    <t>AWHPA2649G</t>
  </si>
  <si>
    <t>BQUPM4740A</t>
  </si>
  <si>
    <t>AJQPG1607G</t>
  </si>
  <si>
    <t>APYPA1588G</t>
  </si>
  <si>
    <t>AQGPN 2784G</t>
  </si>
  <si>
    <t>ALBPT 8584E</t>
  </si>
  <si>
    <t>DYYPS 9718A</t>
  </si>
  <si>
    <t>BSTPS 4055F</t>
  </si>
  <si>
    <t>AYUPA 8270A</t>
  </si>
  <si>
    <t>BHUPA7900D</t>
  </si>
  <si>
    <t>CCYPK 4879H</t>
  </si>
  <si>
    <t>ARNPM3119Q</t>
  </si>
  <si>
    <t>BTKPM 6373G</t>
  </si>
  <si>
    <t>ANRPR 4913R</t>
  </si>
  <si>
    <t>AQIPM 1815F</t>
  </si>
  <si>
    <t>BQMPS1088K</t>
  </si>
  <si>
    <t>CEWPM3311J</t>
  </si>
  <si>
    <t>BBRPP5591A</t>
  </si>
  <si>
    <t>BAXPM0020L</t>
  </si>
  <si>
    <t>ARUPG8963B</t>
  </si>
  <si>
    <t>AIIPC 6571E</t>
  </si>
  <si>
    <t>ASTPP1326K</t>
  </si>
  <si>
    <t>AKMPA8371Q</t>
  </si>
  <si>
    <t>AUMPK4108P</t>
  </si>
  <si>
    <t>ALYPR5190H</t>
  </si>
  <si>
    <t>ASQPG 3469H</t>
  </si>
  <si>
    <t>ARTPD9568Q</t>
  </si>
  <si>
    <t>AFIPV8343L</t>
  </si>
  <si>
    <t>BSUPB9104P</t>
  </si>
  <si>
    <t>AEIPV 6425N</t>
  </si>
  <si>
    <t>BDEPS 5497M</t>
  </si>
  <si>
    <t>BCFPS2615R</t>
  </si>
  <si>
    <t>BDLPK9037L</t>
  </si>
  <si>
    <t>BAKPH7514M</t>
  </si>
  <si>
    <t>AYMPM 9658C</t>
  </si>
  <si>
    <t>BLWPV4109B</t>
  </si>
  <si>
    <t>CIKPS4104H</t>
  </si>
  <si>
    <t>ARDPG2062J</t>
  </si>
  <si>
    <t>BHLPK5929B</t>
  </si>
  <si>
    <t>AREPG2274R</t>
  </si>
  <si>
    <t>JEWPS1209Q</t>
  </si>
  <si>
    <t>BIAPD5681F</t>
  </si>
  <si>
    <t>AJWPN 4975C</t>
  </si>
  <si>
    <t>DMGPK6457J</t>
  </si>
  <si>
    <t>ETHPK2291D</t>
  </si>
  <si>
    <t>BKFPS9611H</t>
  </si>
  <si>
    <t>HYQPS2256K</t>
  </si>
  <si>
    <t>AFSPN 8664A</t>
  </si>
  <si>
    <t>ARZPS3316F</t>
  </si>
  <si>
    <t>DHPPS0614K</t>
  </si>
  <si>
    <t>AOTPM4124N</t>
  </si>
  <si>
    <t>ACSPN0424B</t>
  </si>
  <si>
    <t>AOZPM9355D</t>
  </si>
  <si>
    <t>AITPP1588K</t>
  </si>
  <si>
    <t>AQFPV6770M</t>
  </si>
  <si>
    <t>AYFPR7506K</t>
  </si>
  <si>
    <t>APBPM3050N</t>
  </si>
  <si>
    <t>AYMPM9655R</t>
  </si>
  <si>
    <t>AKIPR5342Q</t>
  </si>
  <si>
    <t>ARDPR0743F</t>
  </si>
  <si>
    <t>BNSPG8165J</t>
  </si>
  <si>
    <t>AXBPR8738A</t>
  </si>
  <si>
    <t>BHIPK2326P</t>
  </si>
  <si>
    <t>ARHPD2947F</t>
  </si>
  <si>
    <t>CCNPS9678F</t>
  </si>
  <si>
    <t>AJFPL3438H</t>
  </si>
  <si>
    <t>CIHPK1775K</t>
  </si>
  <si>
    <t>ARIPG6116E</t>
  </si>
  <si>
    <t>AYKPM6762H</t>
  </si>
  <si>
    <t>AIQPV 2936G</t>
  </si>
  <si>
    <t>AISPT9999D</t>
  </si>
  <si>
    <t>BAZPP4315H</t>
  </si>
  <si>
    <t>AISPT5988L</t>
  </si>
  <si>
    <t>AREPR7350R</t>
  </si>
  <si>
    <t>AYOPM 5179J</t>
  </si>
  <si>
    <t>AUQPR 8380J</t>
  </si>
  <si>
    <t>APKPK2135D</t>
  </si>
  <si>
    <t>CISPS3235D</t>
  </si>
  <si>
    <t>ALTPR5953M</t>
  </si>
  <si>
    <t>AMGPD7260H</t>
  </si>
  <si>
    <t>ANGPR4372R</t>
  </si>
  <si>
    <t>AWDPK3939M</t>
  </si>
  <si>
    <t>ARVPM2571Q</t>
  </si>
  <si>
    <t>BPJPS5562J</t>
  </si>
  <si>
    <t>AQMPR9727K</t>
  </si>
  <si>
    <t>AKSPK0390F</t>
  </si>
  <si>
    <t>AIUPM2974P</t>
  </si>
  <si>
    <t>AEJPA3575P</t>
  </si>
  <si>
    <t>ADMPT3533A</t>
  </si>
  <si>
    <t>AUSPS0817P</t>
  </si>
  <si>
    <t>AHIPA6609E</t>
  </si>
  <si>
    <t>AOLPR3295P</t>
  </si>
  <si>
    <t>BCMPS1811G</t>
  </si>
  <si>
    <t>DSCPS1840B</t>
  </si>
  <si>
    <t>CJDPS3445R</t>
  </si>
  <si>
    <t>AWTPB4653M</t>
  </si>
  <si>
    <t>AIFPR4069R</t>
  </si>
  <si>
    <t>AHOPA9330Q</t>
  </si>
  <si>
    <t>AEKPT3180N</t>
  </si>
  <si>
    <t>AEFPN8858L</t>
  </si>
  <si>
    <t>AHMPA8213A</t>
  </si>
  <si>
    <t>CRUPS6776C</t>
  </si>
  <si>
    <t>AKQPA4887R</t>
  </si>
  <si>
    <t>AQEPR7085E</t>
  </si>
  <si>
    <t>AHWPT8395C</t>
  </si>
  <si>
    <t>CQZPP2870C</t>
  </si>
  <si>
    <t>BUHPR0593P</t>
  </si>
  <si>
    <t>AKAPU9175C</t>
  </si>
  <si>
    <t>BWPPG5648Q</t>
  </si>
  <si>
    <t>CUSPR8016P</t>
  </si>
  <si>
    <t>BJHPG6168G</t>
  </si>
  <si>
    <t>BAPPC4583G</t>
  </si>
  <si>
    <t>CRDPS2123N</t>
  </si>
  <si>
    <t>AIVPJ2435R</t>
  </si>
  <si>
    <t>FPUPS3189J</t>
  </si>
  <si>
    <t>CLCPK4515M</t>
  </si>
  <si>
    <t>DFUPS8244N</t>
  </si>
  <si>
    <t>BXNPK5416R</t>
  </si>
  <si>
    <t>BVRPN3962M</t>
  </si>
  <si>
    <t>CPPPR0751H</t>
  </si>
  <si>
    <t>AREPR7337Q</t>
  </si>
  <si>
    <t>CRDPS2124M</t>
  </si>
  <si>
    <t>BFBPM4443Q</t>
  </si>
  <si>
    <t>BFQPR2784N</t>
  </si>
  <si>
    <t>JHRPS1560L</t>
  </si>
  <si>
    <t>AWIPC8253</t>
  </si>
  <si>
    <t>AUVPT4624Q</t>
  </si>
  <si>
    <t>CURPR3220C</t>
  </si>
  <si>
    <t>BLPPV9826A</t>
  </si>
  <si>
    <t>EMSPS9793E</t>
  </si>
  <si>
    <t>GUDPS7654M</t>
  </si>
  <si>
    <t>GDKPB7714H</t>
  </si>
  <si>
    <t>CBVPD7772E</t>
  </si>
  <si>
    <t>CRVPM2892Q</t>
  </si>
  <si>
    <t>DPRPS5738J</t>
  </si>
  <si>
    <t>GAMPS3590D</t>
  </si>
  <si>
    <t>GGTPS8611G</t>
  </si>
  <si>
    <t>PZOPR2365F</t>
  </si>
  <si>
    <t>BDOPA7174F</t>
  </si>
  <si>
    <t>ANDEJ0603L</t>
  </si>
  <si>
    <t>GNKPS9092F</t>
  </si>
  <si>
    <t>DVXPS2936C</t>
  </si>
  <si>
    <t>AITPJ8758M</t>
  </si>
  <si>
    <t>SG Arr.</t>
  </si>
  <si>
    <t>Incr. Arr.</t>
  </si>
  <si>
    <t>Duty pay</t>
  </si>
  <si>
    <t>SLS Fixation</t>
  </si>
  <si>
    <t>Fixation Arr.</t>
  </si>
  <si>
    <t>Promotion Arr.</t>
  </si>
  <si>
    <t>Duty Pay</t>
  </si>
  <si>
    <t>IT</t>
  </si>
  <si>
    <t>SPF</t>
  </si>
  <si>
    <t>FBF</t>
  </si>
  <si>
    <t>GPF</t>
  </si>
  <si>
    <t>GROSS</t>
  </si>
  <si>
    <t>OA</t>
  </si>
  <si>
    <t>MA</t>
  </si>
  <si>
    <t>CCA</t>
  </si>
  <si>
    <t>HRA</t>
  </si>
  <si>
    <t>DA</t>
  </si>
  <si>
    <t>PAY</t>
  </si>
  <si>
    <t>TESTING</t>
  </si>
  <si>
    <t>CONSULT</t>
  </si>
  <si>
    <t>TAX</t>
  </si>
  <si>
    <t>ODS</t>
  </si>
  <si>
    <t>PT. Rem.</t>
  </si>
  <si>
    <t>ARREARS</t>
  </si>
  <si>
    <t>INCOME FROM HOUSE PROPERTY</t>
  </si>
  <si>
    <t>3</t>
  </si>
  <si>
    <t>GROSS  TOTAL  INCOME  [ 1 + 2 ]</t>
  </si>
  <si>
    <t>LESS</t>
  </si>
  <si>
    <r>
      <t xml:space="preserve">U / S  80 CCD :  </t>
    </r>
    <r>
      <rPr>
        <sz val="8"/>
        <rFont val="Arial"/>
        <family val="2"/>
      </rPr>
      <t xml:space="preserve">National  to  pension  scheme  of  central  Govt. </t>
    </r>
    <r>
      <rPr>
        <b/>
        <sz val="8"/>
        <rFont val="Arial"/>
        <family val="2"/>
      </rPr>
      <t>(Max.Rs.50000/-) (NPS - Fixed Deposit only)</t>
    </r>
  </si>
  <si>
    <t>5</t>
  </si>
  <si>
    <r>
      <t xml:space="preserve">TOTAL  TAXABLE  INCOME  ( 3 - 4 )
</t>
    </r>
    <r>
      <rPr>
        <sz val="8"/>
        <rFont val="Arial"/>
        <family val="2"/>
      </rPr>
      <t>(Rounded  off  to  nearest  ten  rupees)</t>
    </r>
  </si>
  <si>
    <r>
      <t xml:space="preserve">Table  1 : </t>
    </r>
    <r>
      <rPr>
        <i/>
        <sz val="8"/>
        <rFont val="Arial"/>
        <family val="2"/>
      </rPr>
      <t xml:space="preserve">Tax  rates  applicable  to  Men and Women Employees      </t>
    </r>
  </si>
  <si>
    <t>Deduction u/s 80C, 80D Not permitted</t>
  </si>
  <si>
    <t>Rs.5,00,001  to  Rs.7,50,000</t>
  </si>
  <si>
    <t>Rs.12,500 + 10% of amt exceeding Rs.5,00,000</t>
  </si>
  <si>
    <t>Rs.7,50,001  to  Rs.10,00,000</t>
  </si>
  <si>
    <t>Rs.37,500 + 15% of amt exceeding Rs.7,50,000</t>
  </si>
  <si>
    <t>Rs.10,00,001  to  Rs.12,50,000</t>
  </si>
  <si>
    <t>Rs.75,000 + 20% of amt exceeding Rs.10,00,000</t>
  </si>
  <si>
    <t>Rs.12,50,001  to  Rs.15,00,000</t>
  </si>
  <si>
    <t>Rs.1,25,000 + 25% of amt exceeding Rs.12,50,000</t>
  </si>
  <si>
    <t>Exceeding  Rs.15,00,000</t>
  </si>
  <si>
    <t>Rs.1,87,500 + 30% of the amt exceeding Rs.15,00,000</t>
  </si>
  <si>
    <t>6</t>
  </si>
  <si>
    <t>7</t>
  </si>
  <si>
    <t>8</t>
  </si>
  <si>
    <t>9</t>
  </si>
  <si>
    <t>10</t>
  </si>
  <si>
    <t>11</t>
  </si>
  <si>
    <t>DA                  Rs.</t>
  </si>
  <si>
    <t>HRA                   Rs.</t>
  </si>
  <si>
    <t>CCA                  Rs.</t>
  </si>
  <si>
    <t>MA                   Rs.</t>
  </si>
  <si>
    <t>OA                      Rs.</t>
  </si>
  <si>
    <t>TOTAL                   Rs.</t>
  </si>
  <si>
    <t>NEW REGIME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</si>
</sst>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CG Times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b/>
      <u val="double"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G Times"/>
      <family val="1"/>
    </font>
    <font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14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" fontId="6" fillId="0" borderId="0" xfId="0" applyNumberFormat="1" applyFont="1" applyBorder="1" applyAlignment="1" applyProtection="1">
      <alignment horizontal="left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2" fillId="0" borderId="13" xfId="0" applyFont="1" applyBorder="1" applyAlignment="1" applyProtection="1"/>
    <xf numFmtId="0" fontId="2" fillId="0" borderId="33" xfId="0" applyFont="1" applyBorder="1" applyAlignment="1" applyProtection="1"/>
    <xf numFmtId="0" fontId="2" fillId="0" borderId="17" xfId="0" applyFont="1" applyBorder="1" applyProtection="1"/>
    <xf numFmtId="0" fontId="0" fillId="0" borderId="35" xfId="0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Border="1" applyProtection="1">
      <protection locked="0"/>
    </xf>
    <xf numFmtId="0" fontId="0" fillId="0" borderId="1" xfId="0" applyFill="1" applyBorder="1" applyAlignment="1">
      <alignment horizontal="center" vertical="center"/>
    </xf>
    <xf numFmtId="17" fontId="5" fillId="0" borderId="1" xfId="0" applyNumberFormat="1" applyFont="1" applyBorder="1" applyAlignment="1" applyProtection="1">
      <alignment horizontal="center" vertical="center"/>
      <protection locked="0"/>
    </xf>
    <xf numFmtId="1" fontId="7" fillId="8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hidden="1"/>
    </xf>
    <xf numFmtId="1" fontId="6" fillId="8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 applyProtection="1">
      <alignment horizontal="center" vertical="center"/>
      <protection hidden="1"/>
    </xf>
    <xf numFmtId="0" fontId="5" fillId="9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1" fontId="7" fillId="9" borderId="1" xfId="0" applyNumberFormat="1" applyFont="1" applyFill="1" applyBorder="1" applyAlignment="1" applyProtection="1">
      <alignment horizontal="center" vertical="center"/>
      <protection locked="0" hidden="1"/>
    </xf>
    <xf numFmtId="1" fontId="6" fillId="9" borderId="1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1" fontId="7" fillId="8" borderId="1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/>
    <xf numFmtId="0" fontId="0" fillId="0" borderId="40" xfId="0" applyBorder="1" applyProtection="1">
      <protection locked="0"/>
    </xf>
    <xf numFmtId="0" fontId="16" fillId="0" borderId="0" xfId="0" applyFont="1" applyBorder="1" applyAlignment="1" applyProtection="1"/>
    <xf numFmtId="0" fontId="15" fillId="0" borderId="0" xfId="0" applyFont="1" applyBorder="1" applyAlignment="1" applyProtection="1"/>
    <xf numFmtId="0" fontId="15" fillId="0" borderId="0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/>
    <xf numFmtId="0" fontId="0" fillId="0" borderId="39" xfId="0" applyBorder="1" applyProtection="1">
      <protection locked="0"/>
    </xf>
    <xf numFmtId="0" fontId="0" fillId="0" borderId="0" xfId="0" applyNumberFormat="1" applyBorder="1" applyProtection="1">
      <protection locked="0"/>
    </xf>
    <xf numFmtId="0" fontId="4" fillId="0" borderId="1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horizontal="left" vertical="center"/>
    </xf>
    <xf numFmtId="17" fontId="6" fillId="0" borderId="18" xfId="0" applyNumberFormat="1" applyFont="1" applyBorder="1" applyAlignment="1" applyProtection="1">
      <alignment horizontal="left" vertical="center" wrapText="1"/>
      <protection locked="0" hidden="1"/>
    </xf>
    <xf numFmtId="1" fontId="6" fillId="0" borderId="18" xfId="0" applyNumberFormat="1" applyFont="1" applyBorder="1" applyAlignment="1" applyProtection="1">
      <alignment horizontal="center" vertical="center"/>
      <protection hidden="1"/>
    </xf>
    <xf numFmtId="0" fontId="3" fillId="0" borderId="0" xfId="1"/>
    <xf numFmtId="0" fontId="1" fillId="0" borderId="20" xfId="1" applyFont="1" applyBorder="1" applyAlignment="1">
      <alignment horizontal="right" vertical="center"/>
    </xf>
    <xf numFmtId="0" fontId="3" fillId="0" borderId="3" xfId="1" applyBorder="1" applyAlignment="1">
      <alignment horizontal="right" vertical="center"/>
    </xf>
    <xf numFmtId="1" fontId="5" fillId="0" borderId="5" xfId="1" applyNumberFormat="1" applyFont="1" applyBorder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3" fillId="0" borderId="0" xfId="1" applyBorder="1" applyAlignment="1">
      <alignment vertical="center"/>
    </xf>
    <xf numFmtId="0" fontId="3" fillId="0" borderId="10" xfId="1" applyBorder="1" applyAlignment="1">
      <alignment horizontal="center" vertical="center"/>
    </xf>
    <xf numFmtId="0" fontId="3" fillId="0" borderId="11" xfId="1" applyBorder="1" applyAlignment="1">
      <alignment horizontal="right" vertical="center"/>
    </xf>
    <xf numFmtId="0" fontId="2" fillId="0" borderId="12" xfId="1" applyFont="1" applyBorder="1" applyAlignment="1">
      <alignment horizontal="right" vertical="center" wrapText="1"/>
    </xf>
    <xf numFmtId="49" fontId="3" fillId="0" borderId="1" xfId="1" applyNumberFormat="1" applyBorder="1" applyAlignment="1">
      <alignment horizontal="center" vertical="center"/>
    </xf>
    <xf numFmtId="49" fontId="3" fillId="0" borderId="16" xfId="1" applyNumberFormat="1" applyBorder="1" applyAlignment="1">
      <alignment horizontal="center" vertical="center"/>
    </xf>
    <xf numFmtId="0" fontId="3" fillId="0" borderId="2" xfId="1" applyBorder="1" applyAlignment="1">
      <alignment horizontal="left" vertical="center"/>
    </xf>
    <xf numFmtId="0" fontId="3" fillId="0" borderId="23" xfId="1" applyBorder="1" applyAlignment="1">
      <alignment vertical="center"/>
    </xf>
    <xf numFmtId="0" fontId="3" fillId="0" borderId="2" xfId="1" applyFont="1" applyBorder="1" applyAlignment="1">
      <alignment vertical="center"/>
    </xf>
    <xf numFmtId="0" fontId="5" fillId="0" borderId="42" xfId="1" applyFont="1" applyBorder="1" applyAlignment="1">
      <alignment horizontal="right" vertical="center"/>
    </xf>
    <xf numFmtId="49" fontId="3" fillId="0" borderId="45" xfId="1" applyNumberFormat="1" applyBorder="1" applyAlignment="1">
      <alignment horizontal="center" vertical="center"/>
    </xf>
    <xf numFmtId="0" fontId="3" fillId="0" borderId="19" xfId="1" applyBorder="1" applyAlignment="1">
      <alignment horizontal="right" vertical="center"/>
    </xf>
    <xf numFmtId="0" fontId="3" fillId="0" borderId="20" xfId="1" applyFont="1" applyBorder="1" applyAlignment="1">
      <alignment horizontal="left" vertical="center"/>
    </xf>
    <xf numFmtId="0" fontId="3" fillId="0" borderId="19" xfId="1" applyBorder="1" applyAlignment="1">
      <alignment vertical="center"/>
    </xf>
    <xf numFmtId="0" fontId="5" fillId="0" borderId="34" xfId="1" applyFont="1" applyBorder="1" applyAlignment="1">
      <alignment horizontal="right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3" xfId="1" applyBorder="1" applyAlignment="1">
      <alignment vertical="center"/>
    </xf>
    <xf numFmtId="0" fontId="3" fillId="0" borderId="4" xfId="1" applyFont="1" applyBorder="1" applyAlignment="1">
      <alignment vertical="center"/>
    </xf>
    <xf numFmtId="0" fontId="2" fillId="0" borderId="13" xfId="1" applyFont="1" applyBorder="1" applyAlignment="1">
      <alignment horizontal="left" vertical="center"/>
    </xf>
    <xf numFmtId="0" fontId="3" fillId="0" borderId="7" xfId="1" applyBorder="1" applyAlignment="1">
      <alignment horizontal="center" vertical="center"/>
    </xf>
    <xf numFmtId="0" fontId="3" fillId="0" borderId="11" xfId="1" applyBorder="1" applyAlignment="1">
      <alignment horizontal="center" vertical="center"/>
    </xf>
    <xf numFmtId="0" fontId="1" fillId="0" borderId="10" xfId="1" applyFont="1" applyBorder="1" applyAlignment="1">
      <alignment horizontal="left" vertical="center"/>
    </xf>
    <xf numFmtId="0" fontId="1" fillId="0" borderId="45" xfId="1" applyFont="1" applyBorder="1" applyAlignment="1">
      <alignment horizontal="left" vertical="center"/>
    </xf>
    <xf numFmtId="0" fontId="3" fillId="0" borderId="39" xfId="1" applyBorder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/>
    </xf>
    <xf numFmtId="49" fontId="3" fillId="0" borderId="38" xfId="1" applyNumberFormat="1" applyFont="1" applyBorder="1" applyAlignment="1">
      <alignment horizontal="center" vertical="center"/>
    </xf>
    <xf numFmtId="0" fontId="3" fillId="0" borderId="22" xfId="1" applyBorder="1" applyAlignment="1">
      <alignment horizontal="right" vertical="center"/>
    </xf>
    <xf numFmtId="49" fontId="3" fillId="0" borderId="0" xfId="1" applyNumberForma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3" fillId="0" borderId="0" xfId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19" fillId="0" borderId="3" xfId="1" applyFont="1" applyBorder="1" applyAlignment="1">
      <alignment vertical="center" wrapText="1"/>
    </xf>
    <xf numFmtId="1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1" fontId="6" fillId="0" borderId="18" xfId="0" applyNumberFormat="1" applyFont="1" applyBorder="1" applyAlignment="1" applyProtection="1">
      <alignment horizontal="center" vertical="center" wrapText="1"/>
      <protection hidden="1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" fontId="6" fillId="0" borderId="0" xfId="0" applyNumberFormat="1" applyFont="1" applyAlignment="1" applyProtection="1">
      <alignment vertical="center" wrapText="1"/>
      <protection locked="0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1" fontId="0" fillId="0" borderId="0" xfId="0" applyNumberFormat="1" applyAlignment="1" applyProtection="1">
      <alignment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5" borderId="23" xfId="0" applyFont="1" applyFill="1" applyBorder="1" applyAlignment="1" applyProtection="1">
      <alignment vertical="center"/>
      <protection hidden="1"/>
    </xf>
    <xf numFmtId="0" fontId="4" fillId="5" borderId="42" xfId="0" applyFont="1" applyFill="1" applyBorder="1" applyAlignment="1" applyProtection="1">
      <alignment vertical="center"/>
      <protection hidden="1"/>
    </xf>
    <xf numFmtId="0" fontId="4" fillId="0" borderId="5" xfId="0" applyFont="1" applyBorder="1" applyAlignment="1">
      <alignment horizontal="left" vertical="center"/>
    </xf>
    <xf numFmtId="0" fontId="4" fillId="5" borderId="36" xfId="0" applyFont="1" applyFill="1" applyBorder="1" applyAlignment="1" applyProtection="1">
      <alignment vertical="center"/>
      <protection hidden="1"/>
    </xf>
    <xf numFmtId="0" fontId="4" fillId="5" borderId="43" xfId="0" applyFont="1" applyFill="1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locked="0"/>
    </xf>
    <xf numFmtId="1" fontId="5" fillId="0" borderId="5" xfId="0" applyNumberFormat="1" applyFont="1" applyBorder="1" applyAlignment="1">
      <alignment horizontal="right" vertical="center"/>
    </xf>
    <xf numFmtId="1" fontId="5" fillId="0" borderId="37" xfId="0" applyNumberFormat="1" applyFont="1" applyBorder="1" applyAlignment="1">
      <alignment horizontal="right" vertical="center"/>
    </xf>
    <xf numFmtId="1" fontId="5" fillId="0" borderId="41" xfId="0" applyNumberFormat="1" applyFont="1" applyBorder="1" applyAlignment="1">
      <alignment horizontal="right" vertical="center"/>
    </xf>
    <xf numFmtId="1" fontId="5" fillId="0" borderId="13" xfId="0" applyNumberFormat="1" applyFont="1" applyBorder="1" applyAlignment="1">
      <alignment horizontal="right" vertical="center"/>
    </xf>
    <xf numFmtId="0" fontId="18" fillId="5" borderId="0" xfId="0" applyFont="1" applyFill="1" applyBorder="1" applyAlignment="1" applyProtection="1">
      <alignment vertical="center"/>
      <protection locked="0" hidden="1"/>
    </xf>
    <xf numFmtId="0" fontId="4" fillId="5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1" fontId="6" fillId="0" borderId="46" xfId="0" applyNumberFormat="1" applyFont="1" applyBorder="1" applyAlignment="1" applyProtection="1">
      <alignment horizontal="center" vertical="center"/>
      <protection hidden="1"/>
    </xf>
    <xf numFmtId="10" fontId="0" fillId="0" borderId="0" xfId="0" applyNumberFormat="1" applyBorder="1" applyAlignment="1" applyProtection="1">
      <alignment vertical="center"/>
      <protection hidden="1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/>
    </xf>
    <xf numFmtId="0" fontId="2" fillId="0" borderId="24" xfId="0" applyFont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left"/>
    </xf>
    <xf numFmtId="0" fontId="2" fillId="0" borderId="24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10" fontId="1" fillId="0" borderId="0" xfId="0" applyNumberFormat="1" applyFont="1" applyBorder="1" applyAlignment="1" applyProtection="1">
      <alignment horizontal="center"/>
      <protection hidden="1"/>
    </xf>
    <xf numFmtId="0" fontId="10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13" fillId="2" borderId="19" xfId="1" applyFont="1" applyFill="1" applyBorder="1" applyAlignment="1">
      <alignment horizontal="left" vertical="center"/>
    </xf>
    <xf numFmtId="0" fontId="13" fillId="2" borderId="20" xfId="1" applyFont="1" applyFill="1" applyBorder="1" applyAlignment="1">
      <alignment horizontal="left" vertical="center"/>
    </xf>
    <xf numFmtId="0" fontId="13" fillId="2" borderId="34" xfId="1" applyFont="1" applyFill="1" applyBorder="1" applyAlignment="1">
      <alignment horizontal="left" vertical="center"/>
    </xf>
    <xf numFmtId="0" fontId="12" fillId="3" borderId="14" xfId="1" applyFont="1" applyFill="1" applyBorder="1" applyAlignment="1">
      <alignment horizontal="center" vertical="center"/>
    </xf>
    <xf numFmtId="0" fontId="1" fillId="0" borderId="10" xfId="1" applyFont="1" applyBorder="1" applyAlignment="1">
      <alignment horizontal="left" vertical="center"/>
    </xf>
    <xf numFmtId="0" fontId="10" fillId="0" borderId="23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0" fillId="0" borderId="21" xfId="1" applyFont="1" applyBorder="1" applyAlignment="1">
      <alignment horizontal="left" vertical="center"/>
    </xf>
    <xf numFmtId="0" fontId="10" fillId="0" borderId="41" xfId="1" applyFont="1" applyBorder="1" applyAlignment="1">
      <alignment horizontal="left" vertical="center"/>
    </xf>
    <xf numFmtId="0" fontId="12" fillId="0" borderId="17" xfId="1" applyFont="1" applyBorder="1" applyAlignment="1">
      <alignment horizontal="left" vertical="center" wrapText="1"/>
    </xf>
    <xf numFmtId="0" fontId="1" fillId="0" borderId="22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/>
    </xf>
    <xf numFmtId="0" fontId="1" fillId="0" borderId="9" xfId="1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/>
    </xf>
    <xf numFmtId="0" fontId="12" fillId="0" borderId="11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0" borderId="30" xfId="1" applyFont="1" applyBorder="1" applyAlignment="1">
      <alignment horizontal="left" vertical="center"/>
    </xf>
    <xf numFmtId="0" fontId="1" fillId="0" borderId="31" xfId="1" applyFont="1" applyBorder="1" applyAlignment="1">
      <alignment horizontal="left" vertical="center"/>
    </xf>
    <xf numFmtId="0" fontId="1" fillId="0" borderId="32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Border="1" applyAlignment="1">
      <alignment vertical="center"/>
    </xf>
    <xf numFmtId="0" fontId="13" fillId="4" borderId="15" xfId="1" applyFont="1" applyFill="1" applyBorder="1" applyAlignment="1">
      <alignment horizontal="left" vertical="center"/>
    </xf>
    <xf numFmtId="0" fontId="13" fillId="4" borderId="24" xfId="1" applyFont="1" applyFill="1" applyBorder="1" applyAlignment="1">
      <alignment horizontal="left" vertical="center"/>
    </xf>
    <xf numFmtId="0" fontId="13" fillId="4" borderId="37" xfId="1" applyFont="1" applyFill="1" applyBorder="1" applyAlignment="1">
      <alignment horizontal="left" vertical="center"/>
    </xf>
    <xf numFmtId="0" fontId="1" fillId="0" borderId="25" xfId="1" applyFont="1" applyBorder="1" applyAlignment="1">
      <alignment horizontal="left" vertical="center"/>
    </xf>
    <xf numFmtId="0" fontId="1" fillId="0" borderId="26" xfId="1" applyFont="1" applyBorder="1" applyAlignment="1">
      <alignment horizontal="left" vertical="center"/>
    </xf>
    <xf numFmtId="0" fontId="1" fillId="0" borderId="44" xfId="1" applyFont="1" applyBorder="1" applyAlignment="1">
      <alignment horizontal="left" vertical="center"/>
    </xf>
    <xf numFmtId="0" fontId="12" fillId="0" borderId="25" xfId="1" applyFont="1" applyBorder="1" applyAlignment="1">
      <alignment vertical="center"/>
    </xf>
    <xf numFmtId="0" fontId="12" fillId="0" borderId="26" xfId="1" applyFont="1" applyBorder="1" applyAlignment="1">
      <alignment vertical="center"/>
    </xf>
    <xf numFmtId="0" fontId="12" fillId="0" borderId="44" xfId="1" applyFont="1" applyBorder="1" applyAlignment="1">
      <alignment vertical="center"/>
    </xf>
    <xf numFmtId="0" fontId="12" fillId="0" borderId="31" xfId="1" applyFont="1" applyBorder="1" applyAlignment="1">
      <alignment horizontal="left" vertical="center"/>
    </xf>
    <xf numFmtId="0" fontId="12" fillId="0" borderId="32" xfId="1" applyFont="1" applyBorder="1" applyAlignment="1">
      <alignment horizontal="left" vertical="center"/>
    </xf>
    <xf numFmtId="0" fontId="12" fillId="0" borderId="27" xfId="1" applyFont="1" applyBorder="1" applyAlignment="1">
      <alignment horizontal="left" vertical="center" wrapText="1"/>
    </xf>
    <xf numFmtId="0" fontId="1" fillId="0" borderId="28" xfId="1" applyFont="1" applyBorder="1" applyAlignment="1">
      <alignment horizontal="left" vertical="center" wrapText="1"/>
    </xf>
    <xf numFmtId="0" fontId="1" fillId="0" borderId="29" xfId="1" applyFont="1" applyBorder="1" applyAlignment="1">
      <alignment horizontal="left" vertical="center" wrapText="1"/>
    </xf>
    <xf numFmtId="0" fontId="3" fillId="0" borderId="11" xfId="0" quotePrefix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center"/>
    </xf>
    <xf numFmtId="0" fontId="12" fillId="3" borderId="15" xfId="1" applyFont="1" applyFill="1" applyBorder="1" applyAlignment="1">
      <alignment horizontal="center" vertical="center" wrapText="1"/>
    </xf>
    <xf numFmtId="0" fontId="12" fillId="3" borderId="24" xfId="1" applyFont="1" applyFill="1" applyBorder="1" applyAlignment="1">
      <alignment horizontal="center" vertical="center" wrapText="1"/>
    </xf>
    <xf numFmtId="0" fontId="12" fillId="3" borderId="37" xfId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6" borderId="12" xfId="1" applyFont="1" applyFill="1" applyBorder="1" applyAlignment="1">
      <alignment horizontal="center" vertical="center"/>
    </xf>
    <xf numFmtId="0" fontId="2" fillId="6" borderId="13" xfId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/>
      <protection hidden="1"/>
    </xf>
    <xf numFmtId="0" fontId="4" fillId="5" borderId="3" xfId="0" applyFont="1" applyFill="1" applyBorder="1" applyAlignment="1" applyProtection="1">
      <alignment horizontal="left" vertical="center"/>
      <protection hidden="1"/>
    </xf>
    <xf numFmtId="0" fontId="18" fillId="7" borderId="3" xfId="0" applyFont="1" applyFill="1" applyBorder="1" applyAlignment="1" applyProtection="1">
      <alignment horizontal="center" vertical="center"/>
      <protection locked="0" hidden="1"/>
    </xf>
    <xf numFmtId="0" fontId="18" fillId="7" borderId="5" xfId="0" applyFont="1" applyFill="1" applyBorder="1" applyAlignment="1" applyProtection="1">
      <alignment horizontal="center" vertical="center"/>
      <protection locked="0" hidden="1"/>
    </xf>
    <xf numFmtId="0" fontId="4" fillId="10" borderId="3" xfId="0" applyFont="1" applyFill="1" applyBorder="1" applyAlignment="1" applyProtection="1">
      <alignment horizontal="center" vertical="center"/>
      <protection locked="0"/>
    </xf>
    <xf numFmtId="0" fontId="4" fillId="10" borderId="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4"/>
  <sheetViews>
    <sheetView showZeros="0" tabSelected="1" zoomScale="130" zoomScaleNormal="130" workbookViewId="0">
      <selection activeCell="B32" sqref="B32:I32"/>
    </sheetView>
  </sheetViews>
  <sheetFormatPr defaultColWidth="9.140625" defaultRowHeight="12.75" zeroHeight="1"/>
  <cols>
    <col min="1" max="1" width="3.85546875" style="16" customWidth="1"/>
    <col min="2" max="2" width="4.42578125" style="29" customWidth="1"/>
    <col min="3" max="3" width="7.140625" style="29" customWidth="1"/>
    <col min="4" max="4" width="13.42578125" style="29" customWidth="1"/>
    <col min="5" max="5" width="13.28515625" style="29" customWidth="1"/>
    <col min="6" max="6" width="4" style="29" customWidth="1"/>
    <col min="7" max="7" width="13.42578125" style="29" customWidth="1"/>
    <col min="8" max="8" width="8" style="29" customWidth="1"/>
    <col min="9" max="9" width="11.5703125" style="12" customWidth="1"/>
    <col min="10" max="10" width="3.7109375" style="29" customWidth="1"/>
    <col min="11" max="11" width="11.85546875" style="45" customWidth="1"/>
    <col min="12" max="12" width="2.28515625" style="29" customWidth="1"/>
    <col min="13" max="13" width="5.42578125" style="51" customWidth="1"/>
    <col min="14" max="14" width="3.7109375" style="51" customWidth="1"/>
    <col min="15" max="17" width="9.140625" style="51" customWidth="1"/>
    <col min="18" max="18" width="9.140625" style="51"/>
    <col min="19" max="19" width="9.140625" style="51" customWidth="1"/>
    <col min="20" max="20" width="9.140625" style="51"/>
    <col min="21" max="21" width="9.140625" style="51" customWidth="1"/>
    <col min="22" max="16371" width="9.140625" style="51"/>
    <col min="16372" max="16373" width="9.140625" style="51" customWidth="1"/>
    <col min="16374" max="16377" width="9.140625" style="51"/>
    <col min="16378" max="16378" width="9.140625" style="51" customWidth="1"/>
    <col min="16379" max="16384" width="5.42578125" style="51" customWidth="1"/>
  </cols>
  <sheetData>
    <row r="1" spans="1:12" ht="18" customHeight="1">
      <c r="A1" s="46" t="s">
        <v>704</v>
      </c>
      <c r="B1" s="46"/>
      <c r="C1" s="47"/>
      <c r="D1" s="128" t="s">
        <v>22</v>
      </c>
      <c r="E1" s="128"/>
      <c r="F1" s="128"/>
      <c r="G1" s="128"/>
      <c r="H1" s="128"/>
      <c r="I1" s="128"/>
      <c r="J1" s="128"/>
      <c r="K1" s="48" t="str">
        <f>IFERROR(VLOOKUP('PAGE 2'!$I$4,DATA!$A$1:$B$268,2,FALSE),"")</f>
        <v/>
      </c>
    </row>
    <row r="2" spans="1:12" ht="15" customHeight="1">
      <c r="A2" s="138" t="str">
        <f>'PAGE 2'!J27</f>
        <v/>
      </c>
      <c r="B2" s="138"/>
      <c r="D2" s="137" t="s">
        <v>52</v>
      </c>
      <c r="E2" s="137"/>
      <c r="F2" s="137"/>
      <c r="G2" s="137"/>
      <c r="H2" s="137"/>
      <c r="I2" s="137"/>
      <c r="J2" s="137"/>
      <c r="K2" s="44"/>
    </row>
    <row r="3" spans="1:12" ht="17.25" customHeight="1">
      <c r="A3" s="129" t="s">
        <v>53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2" ht="16.5" customHeight="1">
      <c r="A4" s="132" t="s">
        <v>17</v>
      </c>
      <c r="B4" s="133"/>
      <c r="C4" s="133"/>
      <c r="D4" s="125" t="str">
        <f>'PAGE 2'!C3</f>
        <v/>
      </c>
      <c r="E4" s="125"/>
      <c r="F4" s="49"/>
      <c r="G4" s="130" t="s">
        <v>29</v>
      </c>
      <c r="H4" s="130"/>
      <c r="I4" s="130"/>
      <c r="J4" s="130"/>
      <c r="K4" s="130"/>
      <c r="L4" s="50"/>
    </row>
    <row r="5" spans="1:12" ht="15.75" customHeight="1">
      <c r="A5" s="134" t="s">
        <v>16</v>
      </c>
      <c r="B5" s="135"/>
      <c r="C5" s="135"/>
      <c r="D5" s="126" t="str">
        <f>'PAGE 2'!C4</f>
        <v/>
      </c>
      <c r="E5" s="126"/>
      <c r="F5" s="13"/>
      <c r="G5" s="131" t="s">
        <v>30</v>
      </c>
      <c r="H5" s="131"/>
      <c r="I5" s="131"/>
      <c r="J5" s="131"/>
      <c r="K5" s="131"/>
      <c r="L5" s="50"/>
    </row>
    <row r="6" spans="1:12" ht="15.75" customHeight="1">
      <c r="A6" s="136" t="s">
        <v>20</v>
      </c>
      <c r="B6" s="123"/>
      <c r="C6" s="123"/>
      <c r="D6" s="127">
        <f>'PAGE 2'!I3</f>
        <v>0</v>
      </c>
      <c r="E6" s="127"/>
      <c r="F6" s="14"/>
      <c r="G6" s="15" t="s">
        <v>21</v>
      </c>
      <c r="H6" s="123" t="s">
        <v>39</v>
      </c>
      <c r="I6" s="123"/>
      <c r="J6" s="123"/>
      <c r="K6" s="124"/>
      <c r="L6" s="50"/>
    </row>
    <row r="7" spans="1:12" ht="26.25" customHeight="1">
      <c r="A7" s="65" t="s">
        <v>10</v>
      </c>
      <c r="B7" s="139" t="s">
        <v>14</v>
      </c>
      <c r="C7" s="140"/>
      <c r="D7" s="140"/>
      <c r="E7" s="140"/>
      <c r="F7" s="140"/>
      <c r="G7" s="140"/>
      <c r="H7" s="140"/>
      <c r="I7" s="141"/>
      <c r="J7" s="58" t="s">
        <v>4</v>
      </c>
      <c r="K7" s="59">
        <f>'PAGE 2'!I25</f>
        <v>0</v>
      </c>
    </row>
    <row r="8" spans="1:12" ht="21" customHeight="1">
      <c r="A8" s="66" t="s">
        <v>11</v>
      </c>
      <c r="B8" s="150" t="s">
        <v>673</v>
      </c>
      <c r="C8" s="151"/>
      <c r="D8" s="151"/>
      <c r="E8" s="151"/>
      <c r="F8" s="67"/>
      <c r="G8" s="67"/>
      <c r="H8" s="68"/>
      <c r="I8" s="69"/>
      <c r="J8" s="68"/>
      <c r="K8" s="70"/>
    </row>
    <row r="9" spans="1:12" ht="31.5" customHeight="1">
      <c r="A9" s="71"/>
      <c r="B9" s="155" t="s">
        <v>18</v>
      </c>
      <c r="C9" s="156"/>
      <c r="D9" s="156"/>
      <c r="E9" s="156"/>
      <c r="F9" s="57" t="s">
        <v>4</v>
      </c>
      <c r="G9" s="64"/>
      <c r="H9" s="72"/>
      <c r="I9" s="73"/>
      <c r="J9" s="74"/>
      <c r="K9" s="75"/>
    </row>
    <row r="10" spans="1:12" ht="26.25" customHeight="1">
      <c r="A10" s="76" t="s">
        <v>674</v>
      </c>
      <c r="B10" s="139" t="s">
        <v>675</v>
      </c>
      <c r="C10" s="157"/>
      <c r="D10" s="157"/>
      <c r="E10" s="157"/>
      <c r="F10" s="157"/>
      <c r="G10" s="157"/>
      <c r="H10" s="77"/>
      <c r="I10" s="78"/>
      <c r="J10" s="77" t="s">
        <v>4</v>
      </c>
      <c r="K10" s="111">
        <f>SUM(K7+G9)</f>
        <v>0</v>
      </c>
    </row>
    <row r="11" spans="1:12" ht="26.25" customHeight="1">
      <c r="A11" s="62">
        <v>4</v>
      </c>
      <c r="B11" s="93" t="s">
        <v>676</v>
      </c>
      <c r="C11" s="142" t="s">
        <v>677</v>
      </c>
      <c r="D11" s="143"/>
      <c r="E11" s="143"/>
      <c r="F11" s="143"/>
      <c r="G11" s="144"/>
      <c r="H11" s="63" t="s">
        <v>4</v>
      </c>
      <c r="I11" s="64"/>
      <c r="J11" s="63"/>
      <c r="K11" s="79"/>
    </row>
    <row r="12" spans="1:12" ht="26.25" customHeight="1">
      <c r="A12" s="76" t="s">
        <v>678</v>
      </c>
      <c r="B12" s="142" t="s">
        <v>679</v>
      </c>
      <c r="C12" s="143"/>
      <c r="D12" s="143"/>
      <c r="E12" s="143"/>
      <c r="F12" s="143"/>
      <c r="G12" s="143"/>
      <c r="H12" s="143"/>
      <c r="I12" s="144"/>
      <c r="J12" s="58" t="s">
        <v>4</v>
      </c>
      <c r="K12" s="111">
        <f>(K10-I11+5)-MOD(K10-I11+5,10)</f>
        <v>0</v>
      </c>
    </row>
    <row r="13" spans="1:12" ht="26.25" customHeight="1">
      <c r="A13" s="80"/>
      <c r="B13" s="152" t="s">
        <v>6</v>
      </c>
      <c r="C13" s="153"/>
      <c r="D13" s="153"/>
      <c r="E13" s="153"/>
      <c r="F13" s="153"/>
      <c r="G13" s="153"/>
      <c r="H13" s="153"/>
      <c r="I13" s="153"/>
      <c r="J13" s="153"/>
      <c r="K13" s="154"/>
    </row>
    <row r="14" spans="1:12" ht="26.25" customHeight="1">
      <c r="A14" s="62"/>
      <c r="B14" s="145" t="s">
        <v>680</v>
      </c>
      <c r="C14" s="146"/>
      <c r="D14" s="146"/>
      <c r="E14" s="146"/>
      <c r="F14" s="146"/>
      <c r="G14" s="146"/>
      <c r="H14" s="146"/>
      <c r="I14" s="146"/>
      <c r="J14" s="146"/>
      <c r="K14" s="147"/>
    </row>
    <row r="15" spans="1:12" ht="26.25" customHeight="1">
      <c r="A15" s="81"/>
      <c r="B15" s="148" t="s">
        <v>7</v>
      </c>
      <c r="C15" s="148"/>
      <c r="D15" s="148"/>
      <c r="E15" s="148" t="s">
        <v>8</v>
      </c>
      <c r="F15" s="148"/>
      <c r="G15" s="148"/>
      <c r="H15" s="148"/>
      <c r="I15" s="191" t="s">
        <v>15</v>
      </c>
      <c r="J15" s="192"/>
      <c r="K15" s="193"/>
    </row>
    <row r="16" spans="1:12" ht="17.25" customHeight="1">
      <c r="A16" s="81"/>
      <c r="B16" s="197" t="s">
        <v>681</v>
      </c>
      <c r="C16" s="197"/>
      <c r="D16" s="197"/>
      <c r="E16" s="197"/>
      <c r="F16" s="197"/>
      <c r="G16" s="197"/>
      <c r="H16" s="197"/>
      <c r="I16" s="197"/>
      <c r="J16" s="197"/>
      <c r="K16" s="198"/>
    </row>
    <row r="17" spans="1:11" ht="17.25" customHeight="1">
      <c r="A17" s="62"/>
      <c r="B17" s="149" t="s">
        <v>32</v>
      </c>
      <c r="C17" s="149"/>
      <c r="D17" s="149"/>
      <c r="E17" s="149" t="s">
        <v>3</v>
      </c>
      <c r="F17" s="149"/>
      <c r="G17" s="149"/>
      <c r="H17" s="149"/>
      <c r="I17" s="194" t="s">
        <v>3</v>
      </c>
      <c r="J17" s="195"/>
      <c r="K17" s="196"/>
    </row>
    <row r="18" spans="1:11" ht="17.25" customHeight="1">
      <c r="A18" s="62"/>
      <c r="B18" s="149" t="s">
        <v>33</v>
      </c>
      <c r="C18" s="149"/>
      <c r="D18" s="149"/>
      <c r="E18" s="149" t="s">
        <v>40</v>
      </c>
      <c r="F18" s="149"/>
      <c r="G18" s="149"/>
      <c r="H18" s="149"/>
      <c r="I18" s="186">
        <f>IF(AND(K12&gt;250000,K12&lt;=500000),(K12-250000)*5%,0)</f>
        <v>0</v>
      </c>
      <c r="J18" s="187"/>
      <c r="K18" s="188"/>
    </row>
    <row r="19" spans="1:11" ht="17.25" customHeight="1">
      <c r="A19" s="62"/>
      <c r="B19" s="149" t="s">
        <v>682</v>
      </c>
      <c r="C19" s="149"/>
      <c r="D19" s="149"/>
      <c r="E19" s="149" t="s">
        <v>683</v>
      </c>
      <c r="F19" s="149"/>
      <c r="G19" s="149"/>
      <c r="H19" s="149"/>
      <c r="I19" s="186">
        <f>IF(AND(K12&gt;500000,K12&lt;=750000),(K12-500000)*10%+12500,0)</f>
        <v>0</v>
      </c>
      <c r="J19" s="189"/>
      <c r="K19" s="190"/>
    </row>
    <row r="20" spans="1:11" ht="17.25" customHeight="1">
      <c r="A20" s="62"/>
      <c r="B20" s="82" t="s">
        <v>684</v>
      </c>
      <c r="C20" s="83"/>
      <c r="D20" s="83"/>
      <c r="E20" s="149" t="s">
        <v>685</v>
      </c>
      <c r="F20" s="149"/>
      <c r="G20" s="149"/>
      <c r="H20" s="149"/>
      <c r="I20" s="186">
        <f>IF(AND(K12&gt;750000,K12&lt;=1000000),(K12-750000)*15%+37500,0)</f>
        <v>0</v>
      </c>
      <c r="J20" s="189"/>
      <c r="K20" s="190"/>
    </row>
    <row r="21" spans="1:11" ht="17.25" customHeight="1">
      <c r="A21" s="62"/>
      <c r="B21" s="82" t="s">
        <v>686</v>
      </c>
      <c r="C21" s="83"/>
      <c r="D21" s="83"/>
      <c r="E21" s="149" t="s">
        <v>687</v>
      </c>
      <c r="F21" s="149"/>
      <c r="G21" s="149"/>
      <c r="H21" s="149"/>
      <c r="I21" s="186">
        <f>IF(AND(K12&gt;1000000,K12&lt;=1250000),(K12-1000000)*20%+75000,0)</f>
        <v>0</v>
      </c>
      <c r="J21" s="189"/>
      <c r="K21" s="190"/>
    </row>
    <row r="22" spans="1:11" ht="17.25" customHeight="1">
      <c r="A22" s="62"/>
      <c r="B22" s="82" t="s">
        <v>688</v>
      </c>
      <c r="C22" s="83"/>
      <c r="D22" s="83"/>
      <c r="E22" s="149" t="s">
        <v>689</v>
      </c>
      <c r="F22" s="149"/>
      <c r="G22" s="149"/>
      <c r="H22" s="149"/>
      <c r="I22" s="186">
        <f>IF(AND(K12&gt;1250000,K12&lt;=1500000),(K12-1250000)*25%+125000,0)</f>
        <v>0</v>
      </c>
      <c r="J22" s="189"/>
      <c r="K22" s="190"/>
    </row>
    <row r="23" spans="1:11" ht="17.25" customHeight="1">
      <c r="A23" s="62"/>
      <c r="B23" s="159" t="s">
        <v>690</v>
      </c>
      <c r="C23" s="159"/>
      <c r="D23" s="159"/>
      <c r="E23" s="149" t="s">
        <v>691</v>
      </c>
      <c r="F23" s="149"/>
      <c r="G23" s="149"/>
      <c r="H23" s="149"/>
      <c r="I23" s="186">
        <f>IF(K12&gt;1500000,(K12-1500000)*30%+187500,0)</f>
        <v>0</v>
      </c>
      <c r="J23" s="187"/>
      <c r="K23" s="188"/>
    </row>
    <row r="24" spans="1:11" ht="17.25" customHeight="1">
      <c r="A24" s="62"/>
      <c r="B24" s="172" t="s">
        <v>24</v>
      </c>
      <c r="C24" s="173"/>
      <c r="D24" s="173"/>
      <c r="E24" s="173"/>
      <c r="F24" s="173"/>
      <c r="G24" s="173"/>
      <c r="H24" s="173"/>
      <c r="I24" s="173"/>
      <c r="J24" s="173"/>
      <c r="K24" s="174"/>
    </row>
    <row r="25" spans="1:11" ht="20.25" customHeight="1">
      <c r="A25" s="84"/>
      <c r="B25" s="175" t="s">
        <v>47</v>
      </c>
      <c r="C25" s="176"/>
      <c r="D25" s="176"/>
      <c r="E25" s="176"/>
      <c r="F25" s="176"/>
      <c r="G25" s="176"/>
      <c r="H25" s="176"/>
      <c r="I25" s="176"/>
      <c r="J25" s="176"/>
      <c r="K25" s="177"/>
    </row>
    <row r="26" spans="1:11" ht="26.25" customHeight="1">
      <c r="A26" s="85" t="s">
        <v>692</v>
      </c>
      <c r="B26" s="183" t="s">
        <v>23</v>
      </c>
      <c r="C26" s="184"/>
      <c r="D26" s="184"/>
      <c r="E26" s="184"/>
      <c r="F26" s="184"/>
      <c r="G26" s="184"/>
      <c r="H26" s="184"/>
      <c r="I26" s="185"/>
      <c r="J26" s="63" t="s">
        <v>4</v>
      </c>
      <c r="K26" s="112">
        <f>IF(I18&lt;&gt;0,I18,IF(I19&lt;&gt;0,I19,IF(I20&lt;&gt;0,I20,IF(I21&lt;&gt;0,I21,IF(I22&lt;&gt;0,I22,I23)))))</f>
        <v>0</v>
      </c>
    </row>
    <row r="27" spans="1:11" ht="26.25" customHeight="1">
      <c r="A27" s="85" t="s">
        <v>693</v>
      </c>
      <c r="B27" s="164" t="s">
        <v>45</v>
      </c>
      <c r="C27" s="165"/>
      <c r="D27" s="165"/>
      <c r="E27" s="165"/>
      <c r="F27" s="165"/>
      <c r="G27" s="165"/>
      <c r="H27" s="165"/>
      <c r="I27" s="166"/>
      <c r="J27" s="63" t="s">
        <v>4</v>
      </c>
      <c r="K27" s="113">
        <f>IF(AND(K12&lt;=500000,K26&lt;12500),K26,IF(AND(K12&lt;=500000,K26&lt;&gt;0,K26&gt;=12500),12500,0))</f>
        <v>0</v>
      </c>
    </row>
    <row r="28" spans="1:11" ht="26.25" customHeight="1">
      <c r="A28" s="85" t="s">
        <v>694</v>
      </c>
      <c r="B28" s="164" t="s">
        <v>27</v>
      </c>
      <c r="C28" s="165"/>
      <c r="D28" s="165"/>
      <c r="E28" s="165"/>
      <c r="F28" s="165"/>
      <c r="G28" s="165"/>
      <c r="H28" s="165"/>
      <c r="I28" s="166"/>
      <c r="J28" s="63" t="s">
        <v>4</v>
      </c>
      <c r="K28" s="113">
        <f>K26-K27</f>
        <v>0</v>
      </c>
    </row>
    <row r="29" spans="1:11" ht="26.25" customHeight="1">
      <c r="A29" s="85" t="s">
        <v>695</v>
      </c>
      <c r="B29" s="167" t="s">
        <v>46</v>
      </c>
      <c r="C29" s="168"/>
      <c r="D29" s="168"/>
      <c r="E29" s="168"/>
      <c r="F29" s="168"/>
      <c r="G29" s="168"/>
      <c r="H29" s="168"/>
      <c r="I29" s="169"/>
      <c r="J29" s="63" t="s">
        <v>4</v>
      </c>
      <c r="K29" s="114">
        <f>K28*4%</f>
        <v>0</v>
      </c>
    </row>
    <row r="30" spans="1:11" ht="26.25" customHeight="1">
      <c r="A30" s="85" t="s">
        <v>696</v>
      </c>
      <c r="B30" s="167" t="s">
        <v>9</v>
      </c>
      <c r="C30" s="181"/>
      <c r="D30" s="181"/>
      <c r="E30" s="181"/>
      <c r="F30" s="181"/>
      <c r="G30" s="181"/>
      <c r="H30" s="181"/>
      <c r="I30" s="182"/>
      <c r="J30" s="63" t="s">
        <v>4</v>
      </c>
      <c r="K30" s="114">
        <f>K28+K29</f>
        <v>0</v>
      </c>
    </row>
    <row r="31" spans="1:11" ht="26.25" customHeight="1">
      <c r="A31" s="85" t="s">
        <v>697</v>
      </c>
      <c r="B31" s="167" t="s">
        <v>12</v>
      </c>
      <c r="C31" s="168"/>
      <c r="D31" s="168"/>
      <c r="E31" s="168"/>
      <c r="F31" s="168"/>
      <c r="G31" s="168"/>
      <c r="H31" s="168"/>
      <c r="I31" s="169"/>
      <c r="J31" s="63" t="s">
        <v>4</v>
      </c>
      <c r="K31" s="114"/>
    </row>
    <row r="32" spans="1:11" ht="26.25" customHeight="1">
      <c r="A32" s="85" t="s">
        <v>25</v>
      </c>
      <c r="B32" s="167" t="s">
        <v>13</v>
      </c>
      <c r="C32" s="168"/>
      <c r="D32" s="168"/>
      <c r="E32" s="168"/>
      <c r="F32" s="168"/>
      <c r="G32" s="168"/>
      <c r="H32" s="168"/>
      <c r="I32" s="169"/>
      <c r="J32" s="63" t="s">
        <v>4</v>
      </c>
      <c r="K32" s="114">
        <f>'PAGE 2'!J25</f>
        <v>0</v>
      </c>
    </row>
    <row r="33" spans="1:11" ht="26.25" customHeight="1">
      <c r="A33" s="86" t="s">
        <v>26</v>
      </c>
      <c r="B33" s="178" t="s">
        <v>55</v>
      </c>
      <c r="C33" s="179"/>
      <c r="D33" s="179"/>
      <c r="E33" s="179"/>
      <c r="F33" s="179"/>
      <c r="G33" s="179"/>
      <c r="H33" s="179"/>
      <c r="I33" s="180"/>
      <c r="J33" s="87" t="s">
        <v>4</v>
      </c>
      <c r="K33" s="122">
        <f>K30-(K31+K32)</f>
        <v>0</v>
      </c>
    </row>
    <row r="34" spans="1:11">
      <c r="A34" s="88"/>
      <c r="B34" s="56"/>
      <c r="C34" s="56"/>
      <c r="D34" s="56"/>
      <c r="E34" s="56"/>
      <c r="F34" s="56"/>
      <c r="G34" s="56"/>
      <c r="H34" s="56"/>
      <c r="I34" s="56"/>
      <c r="J34" s="60"/>
      <c r="K34" s="89"/>
    </row>
    <row r="35" spans="1:11">
      <c r="A35" s="61"/>
      <c r="B35" s="170" t="s">
        <v>19</v>
      </c>
      <c r="C35" s="171"/>
      <c r="D35" s="171"/>
      <c r="E35" s="171"/>
      <c r="F35" s="171"/>
      <c r="G35" s="171"/>
      <c r="H35" s="171"/>
      <c r="I35" s="171"/>
      <c r="J35" s="90"/>
      <c r="K35" s="56"/>
    </row>
    <row r="36" spans="1:11" ht="14.25">
      <c r="A36" s="56"/>
      <c r="B36" s="160" t="s">
        <v>31</v>
      </c>
      <c r="C36" s="161"/>
      <c r="D36" s="161"/>
      <c r="E36" s="161"/>
      <c r="F36" s="161"/>
      <c r="G36" s="56"/>
      <c r="H36" s="163" t="s">
        <v>0</v>
      </c>
      <c r="I36" s="163"/>
      <c r="J36" s="56"/>
      <c r="K36" s="91"/>
    </row>
    <row r="37" spans="1:11">
      <c r="A37" s="56"/>
      <c r="B37" s="161"/>
      <c r="C37" s="161"/>
      <c r="D37" s="161"/>
      <c r="E37" s="161"/>
      <c r="F37" s="161"/>
      <c r="G37" s="56"/>
      <c r="H37" s="158" t="s">
        <v>5</v>
      </c>
      <c r="I37" s="158"/>
      <c r="J37" s="162"/>
      <c r="K37" s="162"/>
    </row>
    <row r="38" spans="1:11">
      <c r="A38" s="56"/>
      <c r="B38" s="161"/>
      <c r="C38" s="161"/>
      <c r="D38" s="161"/>
      <c r="E38" s="161"/>
      <c r="F38" s="161"/>
      <c r="G38" s="61"/>
      <c r="H38" s="61"/>
      <c r="I38" s="92"/>
      <c r="J38" s="90"/>
      <c r="K38" s="56"/>
    </row>
    <row r="39" spans="1:11"/>
    <row r="40" spans="1:11"/>
    <row r="41" spans="1:11"/>
    <row r="42" spans="1:11"/>
    <row r="43" spans="1:11"/>
    <row r="44" spans="1:11"/>
    <row r="45" spans="1:11"/>
    <row r="46" spans="1:11"/>
    <row r="47" spans="1:11"/>
    <row r="48" spans="1:11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</sheetData>
  <mergeCells count="58">
    <mergeCell ref="E19:H19"/>
    <mergeCell ref="I15:K15"/>
    <mergeCell ref="B17:D17"/>
    <mergeCell ref="I19:K19"/>
    <mergeCell ref="B19:D19"/>
    <mergeCell ref="B15:D15"/>
    <mergeCell ref="E17:H17"/>
    <mergeCell ref="I17:K17"/>
    <mergeCell ref="I18:K18"/>
    <mergeCell ref="B16:K16"/>
    <mergeCell ref="B18:D18"/>
    <mergeCell ref="E20:H20"/>
    <mergeCell ref="E21:H21"/>
    <mergeCell ref="B26:I26"/>
    <mergeCell ref="B29:I29"/>
    <mergeCell ref="B27:I27"/>
    <mergeCell ref="I23:K23"/>
    <mergeCell ref="E22:H22"/>
    <mergeCell ref="I20:K20"/>
    <mergeCell ref="I22:K22"/>
    <mergeCell ref="I21:K21"/>
    <mergeCell ref="H37:I37"/>
    <mergeCell ref="B23:D23"/>
    <mergeCell ref="B36:F38"/>
    <mergeCell ref="J37:K37"/>
    <mergeCell ref="H36:I36"/>
    <mergeCell ref="E23:H23"/>
    <mergeCell ref="B28:I28"/>
    <mergeCell ref="B31:I31"/>
    <mergeCell ref="B32:I32"/>
    <mergeCell ref="B35:I35"/>
    <mergeCell ref="B24:K24"/>
    <mergeCell ref="B25:K25"/>
    <mergeCell ref="B33:I33"/>
    <mergeCell ref="B30:I30"/>
    <mergeCell ref="B7:I7"/>
    <mergeCell ref="C11:G11"/>
    <mergeCell ref="B14:K14"/>
    <mergeCell ref="E15:H15"/>
    <mergeCell ref="E18:H18"/>
    <mergeCell ref="B12:I12"/>
    <mergeCell ref="B8:E8"/>
    <mergeCell ref="B13:K13"/>
    <mergeCell ref="B9:E9"/>
    <mergeCell ref="B10:G10"/>
    <mergeCell ref="H6:K6"/>
    <mergeCell ref="D4:E4"/>
    <mergeCell ref="D5:E5"/>
    <mergeCell ref="D6:E6"/>
    <mergeCell ref="D1:J1"/>
    <mergeCell ref="A3:K3"/>
    <mergeCell ref="G4:K4"/>
    <mergeCell ref="G5:K5"/>
    <mergeCell ref="A4:C4"/>
    <mergeCell ref="A5:C5"/>
    <mergeCell ref="A6:C6"/>
    <mergeCell ref="D2:J2"/>
    <mergeCell ref="A2:B2"/>
  </mergeCells>
  <printOptions horizontalCentered="1"/>
  <pageMargins left="0.19685039370078741" right="0" top="0.51181102362204722" bottom="0.51181102362204722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/>
  </sheetPr>
  <dimension ref="A1:XFC31"/>
  <sheetViews>
    <sheetView showGridLines="0" showZeros="0" topLeftCell="B15" workbookViewId="0">
      <selection activeCell="I25" sqref="I25"/>
    </sheetView>
  </sheetViews>
  <sheetFormatPr defaultColWidth="0" defaultRowHeight="12.75" zeroHeight="1"/>
  <cols>
    <col min="1" max="1" width="1.140625" style="1" hidden="1" customWidth="1"/>
    <col min="2" max="2" width="16.7109375" style="1" customWidth="1"/>
    <col min="3" max="3" width="12" style="1" customWidth="1"/>
    <col min="4" max="7" width="12.140625" style="104" customWidth="1"/>
    <col min="8" max="8" width="12.42578125" style="1" customWidth="1"/>
    <col min="9" max="9" width="18.140625" style="1" customWidth="1"/>
    <col min="10" max="10" width="18.140625" style="118" customWidth="1"/>
    <col min="11" max="11" width="2.28515625" style="1" customWidth="1"/>
    <col min="12" max="16375" width="9.140625" style="1" hidden="1"/>
    <col min="16376" max="16376" width="8.85546875" style="1" hidden="1"/>
    <col min="16377" max="16383" width="1.7109375" style="1" hidden="1"/>
    <col min="16384" max="16384" width="1.85546875" style="1" hidden="1"/>
  </cols>
  <sheetData>
    <row r="1" spans="2:13 16377:16378" ht="24" customHeight="1">
      <c r="B1" s="206" t="s">
        <v>34</v>
      </c>
      <c r="C1" s="206"/>
      <c r="D1" s="206"/>
      <c r="E1" s="206"/>
      <c r="F1" s="206"/>
      <c r="G1" s="206"/>
      <c r="H1" s="206"/>
      <c r="I1" s="206"/>
      <c r="J1" s="206"/>
      <c r="K1" s="5"/>
      <c r="L1" s="5"/>
    </row>
    <row r="2" spans="2:13 16377:16378" ht="27" customHeight="1">
      <c r="B2" s="204" t="s">
        <v>48</v>
      </c>
      <c r="C2" s="204"/>
      <c r="D2" s="204"/>
      <c r="E2" s="204"/>
      <c r="F2" s="205"/>
      <c r="G2" s="205"/>
      <c r="H2" s="204"/>
      <c r="I2" s="204"/>
      <c r="J2" s="204"/>
      <c r="K2" s="5"/>
      <c r="L2" s="5"/>
    </row>
    <row r="3" spans="2:13 16377:16378" ht="23.1" customHeight="1">
      <c r="B3" s="52" t="s">
        <v>35</v>
      </c>
      <c r="C3" s="208" t="str">
        <f>IFERROR(VLOOKUP($I$4,DATA!$A$1:$C$268,3,FALSE),"")</f>
        <v/>
      </c>
      <c r="D3" s="208"/>
      <c r="E3" s="209"/>
      <c r="F3" s="105"/>
      <c r="G3" s="106"/>
      <c r="H3" s="107" t="s">
        <v>49</v>
      </c>
      <c r="I3" s="210"/>
      <c r="J3" s="211"/>
      <c r="K3" s="115"/>
      <c r="L3" s="115"/>
      <c r="M3" s="115"/>
      <c r="XEW3" s="110"/>
      <c r="XEX3" s="5"/>
    </row>
    <row r="4" spans="2:13 16377:16378" ht="24" customHeight="1">
      <c r="B4" s="53" t="s">
        <v>36</v>
      </c>
      <c r="C4" s="208" t="str">
        <f>IFERROR(VLOOKUP($I$4,DATA!A1:J269,4,FALSE),"")</f>
        <v/>
      </c>
      <c r="D4" s="208"/>
      <c r="E4" s="209"/>
      <c r="F4" s="108"/>
      <c r="G4" s="109"/>
      <c r="H4" s="107" t="s">
        <v>394</v>
      </c>
      <c r="I4" s="212"/>
      <c r="J4" s="213"/>
      <c r="K4" s="116"/>
      <c r="L4" s="116"/>
      <c r="M4" s="116"/>
      <c r="XEW4" s="110"/>
      <c r="XEX4" s="5"/>
    </row>
    <row r="5" spans="2:13 16377:16378" ht="23.25" customHeight="1">
      <c r="B5" s="201" t="s">
        <v>1</v>
      </c>
      <c r="C5" s="203" t="s">
        <v>37</v>
      </c>
      <c r="D5" s="203" t="s">
        <v>698</v>
      </c>
      <c r="E5" s="203" t="s">
        <v>699</v>
      </c>
      <c r="F5" s="202" t="s">
        <v>700</v>
      </c>
      <c r="G5" s="202" t="s">
        <v>701</v>
      </c>
      <c r="H5" s="203" t="s">
        <v>702</v>
      </c>
      <c r="I5" s="207" t="s">
        <v>703</v>
      </c>
      <c r="J5" s="207" t="s">
        <v>38</v>
      </c>
      <c r="K5" s="5"/>
      <c r="L5" s="5"/>
    </row>
    <row r="6" spans="2:13 16377:16378" ht="30" customHeight="1">
      <c r="B6" s="201"/>
      <c r="C6" s="203"/>
      <c r="D6" s="203"/>
      <c r="E6" s="203"/>
      <c r="F6" s="203"/>
      <c r="G6" s="203"/>
      <c r="H6" s="203"/>
      <c r="I6" s="202"/>
      <c r="J6" s="202"/>
      <c r="K6" s="5"/>
      <c r="L6" s="5"/>
    </row>
    <row r="7" spans="2:13 16377:16378" ht="21.6" customHeight="1">
      <c r="B7" s="31">
        <v>44256</v>
      </c>
      <c r="C7" s="32"/>
      <c r="D7" s="94"/>
      <c r="E7" s="94"/>
      <c r="F7" s="94"/>
      <c r="G7" s="94"/>
      <c r="H7" s="32"/>
      <c r="I7" s="33">
        <f>SUM(C7:H7)</f>
        <v>0</v>
      </c>
      <c r="J7" s="34"/>
      <c r="K7" s="5"/>
      <c r="L7" s="5"/>
    </row>
    <row r="8" spans="2:13 16377:16378" ht="21.6" customHeight="1">
      <c r="B8" s="31">
        <v>44287</v>
      </c>
      <c r="C8" s="32"/>
      <c r="D8" s="94"/>
      <c r="E8" s="94"/>
      <c r="F8" s="94"/>
      <c r="G8" s="94"/>
      <c r="H8" s="32"/>
      <c r="I8" s="33">
        <f t="shared" ref="I8:I24" si="0">SUM(C8:H8)</f>
        <v>0</v>
      </c>
      <c r="J8" s="34"/>
      <c r="K8" s="5"/>
      <c r="L8" s="5"/>
    </row>
    <row r="9" spans="2:13 16377:16378" ht="21.6" customHeight="1">
      <c r="B9" s="31">
        <v>44317</v>
      </c>
      <c r="C9" s="32"/>
      <c r="D9" s="94"/>
      <c r="E9" s="94"/>
      <c r="F9" s="94"/>
      <c r="G9" s="94"/>
      <c r="H9" s="32"/>
      <c r="I9" s="33">
        <f t="shared" si="0"/>
        <v>0</v>
      </c>
      <c r="J9" s="34"/>
      <c r="K9" s="5"/>
      <c r="L9" s="5"/>
    </row>
    <row r="10" spans="2:13 16377:16378" ht="21.6" customHeight="1">
      <c r="B10" s="31">
        <v>44348</v>
      </c>
      <c r="C10" s="32"/>
      <c r="D10" s="94"/>
      <c r="E10" s="94"/>
      <c r="F10" s="94"/>
      <c r="G10" s="94"/>
      <c r="H10" s="32"/>
      <c r="I10" s="33">
        <f t="shared" si="0"/>
        <v>0</v>
      </c>
      <c r="J10" s="34"/>
      <c r="K10" s="5"/>
      <c r="L10" s="5"/>
    </row>
    <row r="11" spans="2:13 16377:16378" ht="21.6" customHeight="1">
      <c r="B11" s="31">
        <v>44378</v>
      </c>
      <c r="C11" s="32"/>
      <c r="D11" s="94"/>
      <c r="E11" s="94"/>
      <c r="F11" s="94"/>
      <c r="G11" s="94"/>
      <c r="H11" s="32"/>
      <c r="I11" s="33">
        <f t="shared" si="0"/>
        <v>0</v>
      </c>
      <c r="J11" s="34"/>
      <c r="K11" s="5"/>
      <c r="L11" s="5"/>
    </row>
    <row r="12" spans="2:13 16377:16378" ht="21.6" customHeight="1">
      <c r="B12" s="31">
        <v>44409</v>
      </c>
      <c r="C12" s="32"/>
      <c r="D12" s="94"/>
      <c r="E12" s="94"/>
      <c r="F12" s="94"/>
      <c r="G12" s="94"/>
      <c r="H12" s="32"/>
      <c r="I12" s="33">
        <f t="shared" si="0"/>
        <v>0</v>
      </c>
      <c r="J12" s="32"/>
      <c r="K12" s="5"/>
      <c r="L12" s="5"/>
    </row>
    <row r="13" spans="2:13 16377:16378" ht="21.6" customHeight="1">
      <c r="B13" s="31">
        <v>44440</v>
      </c>
      <c r="C13" s="32"/>
      <c r="D13" s="94"/>
      <c r="E13" s="94"/>
      <c r="F13" s="94"/>
      <c r="G13" s="94"/>
      <c r="H13" s="32"/>
      <c r="I13" s="33">
        <f t="shared" si="0"/>
        <v>0</v>
      </c>
      <c r="J13" s="32"/>
      <c r="K13" s="5"/>
      <c r="L13" s="5"/>
    </row>
    <row r="14" spans="2:13 16377:16378" ht="21.6" customHeight="1">
      <c r="B14" s="31">
        <v>44470</v>
      </c>
      <c r="C14" s="32"/>
      <c r="D14" s="94"/>
      <c r="E14" s="94"/>
      <c r="F14" s="94"/>
      <c r="G14" s="94"/>
      <c r="H14" s="32"/>
      <c r="I14" s="33">
        <f t="shared" si="0"/>
        <v>0</v>
      </c>
      <c r="J14" s="32"/>
      <c r="K14" s="5"/>
      <c r="L14" s="5"/>
    </row>
    <row r="15" spans="2:13 16377:16378" ht="21.6" customHeight="1">
      <c r="B15" s="31">
        <v>44501</v>
      </c>
      <c r="C15" s="32"/>
      <c r="D15" s="94"/>
      <c r="E15" s="94"/>
      <c r="F15" s="94"/>
      <c r="G15" s="94"/>
      <c r="H15" s="32"/>
      <c r="I15" s="33">
        <f t="shared" si="0"/>
        <v>0</v>
      </c>
      <c r="J15" s="32"/>
      <c r="K15" s="5"/>
      <c r="L15" s="5"/>
    </row>
    <row r="16" spans="2:13 16377:16378" ht="21.6" customHeight="1">
      <c r="B16" s="31">
        <v>44531</v>
      </c>
      <c r="C16" s="32"/>
      <c r="D16" s="94"/>
      <c r="E16" s="94"/>
      <c r="F16" s="94"/>
      <c r="G16" s="94"/>
      <c r="H16" s="32"/>
      <c r="I16" s="33">
        <f t="shared" si="0"/>
        <v>0</v>
      </c>
      <c r="J16" s="32"/>
      <c r="K16" s="5"/>
      <c r="L16" s="5"/>
    </row>
    <row r="17" spans="1:12" ht="21.6" customHeight="1">
      <c r="B17" s="31">
        <v>44562</v>
      </c>
      <c r="C17" s="32"/>
      <c r="D17" s="94"/>
      <c r="E17" s="94"/>
      <c r="F17" s="94"/>
      <c r="G17" s="94"/>
      <c r="H17" s="32"/>
      <c r="I17" s="33">
        <f t="shared" si="0"/>
        <v>0</v>
      </c>
      <c r="J17" s="32"/>
      <c r="K17" s="5"/>
      <c r="L17" s="5"/>
    </row>
    <row r="18" spans="1:12" ht="21.6" customHeight="1">
      <c r="B18" s="31">
        <v>44593</v>
      </c>
      <c r="C18" s="32"/>
      <c r="D18" s="94"/>
      <c r="E18" s="94"/>
      <c r="F18" s="94"/>
      <c r="G18" s="94"/>
      <c r="H18" s="32"/>
      <c r="I18" s="33">
        <f t="shared" si="0"/>
        <v>0</v>
      </c>
      <c r="J18" s="36"/>
      <c r="K18" s="5"/>
      <c r="L18" s="5"/>
    </row>
    <row r="19" spans="1:12" ht="31.5" customHeight="1">
      <c r="A19" s="1">
        <v>1</v>
      </c>
      <c r="B19" s="37" t="str">
        <f>IFERROR(VLOOKUP($A$19&amp;$I$4,DATA!$A$272:$Q$316,DATA!D272,FALSE),"")</f>
        <v/>
      </c>
      <c r="C19" s="37" t="str">
        <f>IFERROR(VLOOKUP($A$19&amp;$I$4,DATA!$A$272:$Q$316,DATA!E272,FALSE),"")</f>
        <v/>
      </c>
      <c r="D19" s="37" t="str">
        <f>IFERROR(VLOOKUP($A$19&amp;$I$4,DATA!$A$272:$Q$316,DATA!F272,FALSE),"")</f>
        <v/>
      </c>
      <c r="E19" s="37" t="str">
        <f>IFERROR(VLOOKUP($A$19&amp;$I$4,DATA!$A$272:$Q$316,DATA!G272,FALSE),"")</f>
        <v/>
      </c>
      <c r="F19" s="37" t="str">
        <f>IFERROR(VLOOKUP($A$19&amp;$I$4,DATA!$A$272:$Q$316,DATA!H272,FALSE),"")</f>
        <v/>
      </c>
      <c r="G19" s="37" t="str">
        <f>IFERROR(VLOOKUP($A$19&amp;$I$4,DATA!$A$272:$Q$316,DATA!I272,FALSE),"")</f>
        <v/>
      </c>
      <c r="H19" s="37" t="str">
        <f>IFERROR(VLOOKUP($A$19&amp;$I$4,DATA!$A$272:$Q$316,DATA!J272,FALSE),"")</f>
        <v/>
      </c>
      <c r="I19" s="33">
        <f t="shared" si="0"/>
        <v>0</v>
      </c>
      <c r="J19" s="37" t="str">
        <f>IFERROR(VLOOKUP($A$19&amp;$I$4,DATA!$A$273:$Q$316,DATA!Q272,FALSE),"")</f>
        <v/>
      </c>
      <c r="K19" s="5"/>
      <c r="L19" s="5"/>
    </row>
    <row r="20" spans="1:12" ht="21" customHeight="1">
      <c r="A20" s="1">
        <v>2</v>
      </c>
      <c r="B20" s="37" t="str">
        <f>IFERROR(VLOOKUP($A$20&amp;$I$4,DATA!$A$272:$Q$316,DATA!D$272,FALSE),"")</f>
        <v/>
      </c>
      <c r="C20" s="37" t="str">
        <f>IFERROR(VLOOKUP($A$20&amp;$I$4,DATA!$A$272:$Q$316,DATA!E$272,FALSE),"")</f>
        <v/>
      </c>
      <c r="D20" s="37" t="str">
        <f>IFERROR(VLOOKUP($A$20&amp;$I$4,DATA!$A$272:$Q$316,DATA!F$272,FALSE),"")</f>
        <v/>
      </c>
      <c r="E20" s="37" t="str">
        <f>IFERROR(VLOOKUP($A$20&amp;$I$4,DATA!$A$272:$Q$316,DATA!G$272,FALSE),"")</f>
        <v/>
      </c>
      <c r="F20" s="37" t="str">
        <f>IFERROR(VLOOKUP($A$20&amp;$I$4,DATA!$A$272:$Q$316,DATA!H$272,FALSE),"")</f>
        <v/>
      </c>
      <c r="G20" s="37" t="str">
        <f>IFERROR(VLOOKUP($A$20&amp;$I$4,DATA!$A$272:$Q$316,DATA!I$272,FALSE),"")</f>
        <v/>
      </c>
      <c r="H20" s="37" t="str">
        <f>IFERROR(VLOOKUP($A$20&amp;$I$4,DATA!$A$272:$Q$316,DATA!J$272,FALSE),"")</f>
        <v/>
      </c>
      <c r="I20" s="33">
        <f t="shared" si="0"/>
        <v>0</v>
      </c>
      <c r="J20" s="37" t="str">
        <f>IFERROR(VLOOKUP($A$20&amp;$I$4,DATA!$A$272:$Q$316,DATA!Q272,FALSE),"")</f>
        <v/>
      </c>
      <c r="K20" s="5"/>
      <c r="L20" s="5"/>
    </row>
    <row r="21" spans="1:12" ht="21" customHeight="1">
      <c r="B21" s="38" t="s">
        <v>42</v>
      </c>
      <c r="C21" s="39"/>
      <c r="D21" s="95"/>
      <c r="E21" s="95"/>
      <c r="F21" s="95"/>
      <c r="G21" s="95"/>
      <c r="H21" s="40" t="str">
        <f>IFERROR(VLOOKUP($I$4,DATA!$A$1:$J$269,DATA!E272,FALSE),"")</f>
        <v/>
      </c>
      <c r="I21" s="33">
        <f t="shared" si="0"/>
        <v>0</v>
      </c>
      <c r="J21" s="41"/>
      <c r="K21" s="5"/>
      <c r="L21" s="5"/>
    </row>
    <row r="22" spans="1:12" ht="19.5" customHeight="1">
      <c r="B22" s="38" t="s">
        <v>41</v>
      </c>
      <c r="C22" s="39"/>
      <c r="D22" s="95"/>
      <c r="E22" s="95"/>
      <c r="F22" s="95"/>
      <c r="G22" s="95"/>
      <c r="H22" s="40" t="str">
        <f>IFERROR(VLOOKUP($I$4,DATA!$A$1:$J$269,DATA!F272,FALSE),"")</f>
        <v/>
      </c>
      <c r="I22" s="33">
        <f t="shared" si="0"/>
        <v>0</v>
      </c>
      <c r="J22" s="40" t="str">
        <f>IFERROR(VLOOKUP($I$4,DATA!$A$1:$J$269,DATA!G272,FALSE),"")</f>
        <v/>
      </c>
      <c r="K22" s="5"/>
      <c r="L22" s="5"/>
    </row>
    <row r="23" spans="1:12" ht="24.75" customHeight="1">
      <c r="B23" s="38" t="s">
        <v>51</v>
      </c>
      <c r="C23" s="39"/>
      <c r="D23" s="95"/>
      <c r="E23" s="95"/>
      <c r="F23" s="95"/>
      <c r="G23" s="95"/>
      <c r="H23" s="40" t="str">
        <f>IFERROR(VLOOKUP($I$4,DATA!$A$1:$J$269,DATA!J272,FALSE),"")</f>
        <v/>
      </c>
      <c r="I23" s="33">
        <f t="shared" si="0"/>
        <v>0</v>
      </c>
      <c r="J23" s="41"/>
      <c r="K23" s="5"/>
      <c r="L23" s="5"/>
    </row>
    <row r="24" spans="1:12" ht="24.75" customHeight="1">
      <c r="B24" s="42" t="s">
        <v>50</v>
      </c>
      <c r="C24" s="39"/>
      <c r="D24" s="39"/>
      <c r="E24" s="39"/>
      <c r="F24" s="39"/>
      <c r="G24" s="39"/>
      <c r="H24" s="43"/>
      <c r="I24" s="33">
        <f t="shared" si="0"/>
        <v>0</v>
      </c>
      <c r="J24" s="35"/>
      <c r="K24" s="5"/>
      <c r="L24" s="5"/>
    </row>
    <row r="25" spans="1:12" s="2" customFormat="1" ht="24.95" customHeight="1">
      <c r="B25" s="54" t="s">
        <v>2</v>
      </c>
      <c r="C25" s="55">
        <f>SUM(C7:C24)</f>
        <v>0</v>
      </c>
      <c r="D25" s="96">
        <f t="shared" ref="D25:I25" si="1">SUM(D7:D24)</f>
        <v>0</v>
      </c>
      <c r="E25" s="96">
        <f t="shared" si="1"/>
        <v>0</v>
      </c>
      <c r="F25" s="96">
        <f t="shared" si="1"/>
        <v>0</v>
      </c>
      <c r="G25" s="96">
        <f t="shared" si="1"/>
        <v>0</v>
      </c>
      <c r="H25" s="55">
        <f t="shared" si="1"/>
        <v>0</v>
      </c>
      <c r="I25" s="55">
        <f t="shared" si="1"/>
        <v>0</v>
      </c>
      <c r="J25" s="119">
        <f t="shared" ref="J25" si="2">SUM(J7:J24)</f>
        <v>0</v>
      </c>
      <c r="K25" s="117"/>
      <c r="L25" s="117"/>
    </row>
    <row r="26" spans="1:12" s="2" customFormat="1" ht="21.75" customHeight="1">
      <c r="B26" s="3"/>
      <c r="C26" s="4"/>
      <c r="D26" s="97"/>
      <c r="E26" s="97"/>
      <c r="F26" s="97"/>
      <c r="G26" s="97"/>
      <c r="H26" s="4"/>
      <c r="I26" s="4"/>
      <c r="J26" s="121"/>
    </row>
    <row r="27" spans="1:12" ht="14.25" customHeight="1">
      <c r="B27" s="1" t="s">
        <v>43</v>
      </c>
      <c r="C27" s="5"/>
      <c r="D27" s="98"/>
      <c r="E27" s="98"/>
      <c r="F27" s="98"/>
      <c r="G27" s="1" t="s">
        <v>44</v>
      </c>
      <c r="H27" s="6"/>
      <c r="I27" s="7"/>
      <c r="J27" s="120" t="str">
        <f>IFERROR(SUM('PAGE 1'!$K$30/'PAGE 1'!K12),"")</f>
        <v/>
      </c>
    </row>
    <row r="28" spans="1:12" ht="14.25" hidden="1" customHeight="1">
      <c r="C28" s="200"/>
      <c r="D28" s="200"/>
      <c r="E28" s="200"/>
      <c r="F28" s="200"/>
      <c r="G28" s="200"/>
      <c r="H28" s="6"/>
      <c r="I28" s="8"/>
    </row>
    <row r="29" spans="1:12" ht="18" hidden="1" customHeight="1">
      <c r="B29" s="9"/>
      <c r="C29" s="9"/>
      <c r="D29" s="99"/>
      <c r="E29" s="100">
        <f>SUM(E7:E18)</f>
        <v>0</v>
      </c>
      <c r="F29" s="101"/>
      <c r="G29" s="101"/>
      <c r="H29" s="10"/>
      <c r="I29" s="199"/>
      <c r="J29" s="199"/>
    </row>
    <row r="31" spans="1:12" ht="31.5" hidden="1" customHeight="1">
      <c r="D31" s="102"/>
      <c r="E31" s="103">
        <f>SUM(E7:E18)</f>
        <v>0</v>
      </c>
      <c r="I31" s="11"/>
    </row>
  </sheetData>
  <sheetProtection password="F936" sheet="1" objects="1" scenarios="1"/>
  <mergeCells count="17">
    <mergeCell ref="B2:J2"/>
    <mergeCell ref="B1:J1"/>
    <mergeCell ref="D5:D6"/>
    <mergeCell ref="E5:E6"/>
    <mergeCell ref="F5:F6"/>
    <mergeCell ref="I5:I6"/>
    <mergeCell ref="C5:C6"/>
    <mergeCell ref="J5:J6"/>
    <mergeCell ref="C3:E3"/>
    <mergeCell ref="C4:E4"/>
    <mergeCell ref="I3:J3"/>
    <mergeCell ref="I4:J4"/>
    <mergeCell ref="I29:J29"/>
    <mergeCell ref="C28:G28"/>
    <mergeCell ref="B5:B6"/>
    <mergeCell ref="G5:G6"/>
    <mergeCell ref="H5:H6"/>
  </mergeCells>
  <phoneticPr fontId="0" type="noConversion"/>
  <printOptions horizontalCentered="1"/>
  <pageMargins left="0.98425196850393704" right="0.51181102362204722" top="0.23622047244094491" bottom="0.23622047244094491" header="0.23622047244094491" footer="0.23622047244094491"/>
  <pageSetup paperSize="9" scale="8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316"/>
  <sheetViews>
    <sheetView topLeftCell="A242" workbookViewId="0">
      <selection activeCell="J239" sqref="J239"/>
    </sheetView>
  </sheetViews>
  <sheetFormatPr defaultRowHeight="12.75"/>
  <cols>
    <col min="3" max="3" width="30" customWidth="1"/>
    <col min="4" max="4" width="35.28515625" customWidth="1"/>
    <col min="5" max="5" width="9.140625" customWidth="1"/>
    <col min="9" max="9" width="16.28515625" style="22" customWidth="1"/>
    <col min="10" max="10" width="9" customWidth="1"/>
  </cols>
  <sheetData>
    <row r="1" spans="1:10">
      <c r="A1" s="18">
        <v>10</v>
      </c>
      <c r="B1" s="17">
        <v>1</v>
      </c>
      <c r="C1" s="17" t="s">
        <v>56</v>
      </c>
      <c r="D1" s="17" t="s">
        <v>57</v>
      </c>
      <c r="E1" s="17">
        <v>971</v>
      </c>
      <c r="F1" s="17">
        <v>30802</v>
      </c>
      <c r="G1" s="17"/>
      <c r="H1" s="20">
        <v>2498</v>
      </c>
      <c r="I1" s="17" t="s">
        <v>396</v>
      </c>
      <c r="J1" s="17"/>
    </row>
    <row r="2" spans="1:10">
      <c r="A2" s="18">
        <v>101</v>
      </c>
      <c r="B2" s="17">
        <v>2</v>
      </c>
      <c r="C2" s="17" t="s">
        <v>58</v>
      </c>
      <c r="D2" s="17" t="s">
        <v>59</v>
      </c>
      <c r="E2" s="17">
        <v>485</v>
      </c>
      <c r="F2" s="17">
        <v>15401</v>
      </c>
      <c r="G2" s="17"/>
      <c r="H2" s="20">
        <v>2030</v>
      </c>
      <c r="I2" s="17" t="s">
        <v>397</v>
      </c>
      <c r="J2" s="17"/>
    </row>
    <row r="3" spans="1:10">
      <c r="A3" s="18">
        <v>104</v>
      </c>
      <c r="B3" s="17">
        <v>3</v>
      </c>
      <c r="C3" s="17" t="s">
        <v>60</v>
      </c>
      <c r="D3" s="17" t="s">
        <v>61</v>
      </c>
      <c r="E3" s="17"/>
      <c r="F3" s="17">
        <v>30802</v>
      </c>
      <c r="G3" s="17"/>
      <c r="H3" s="20">
        <v>1565</v>
      </c>
      <c r="I3" s="17" t="s">
        <v>610</v>
      </c>
      <c r="J3" s="17"/>
    </row>
    <row r="4" spans="1:10">
      <c r="A4" s="18">
        <v>105</v>
      </c>
      <c r="B4" s="17">
        <v>4</v>
      </c>
      <c r="C4" s="17" t="s">
        <v>62</v>
      </c>
      <c r="D4" s="17" t="s">
        <v>61</v>
      </c>
      <c r="E4" s="17">
        <v>1294</v>
      </c>
      <c r="F4" s="17">
        <v>1500</v>
      </c>
      <c r="G4" s="17"/>
      <c r="H4" s="20">
        <v>1166</v>
      </c>
      <c r="I4" s="17" t="s">
        <v>398</v>
      </c>
      <c r="J4" s="17"/>
    </row>
    <row r="5" spans="1:10">
      <c r="A5" s="18">
        <v>112</v>
      </c>
      <c r="B5" s="17">
        <v>5</v>
      </c>
      <c r="C5" s="17" t="s">
        <v>63</v>
      </c>
      <c r="D5" s="17" t="s">
        <v>61</v>
      </c>
      <c r="E5" s="17"/>
      <c r="F5" s="17"/>
      <c r="G5" s="17"/>
      <c r="H5" s="20"/>
      <c r="I5" s="17" t="s">
        <v>399</v>
      </c>
      <c r="J5" s="17"/>
    </row>
    <row r="6" spans="1:10">
      <c r="A6" s="18">
        <v>113</v>
      </c>
      <c r="B6" s="17">
        <v>6</v>
      </c>
      <c r="C6" s="17" t="s">
        <v>64</v>
      </c>
      <c r="D6" s="17" t="s">
        <v>61</v>
      </c>
      <c r="E6" s="17"/>
      <c r="F6" s="17">
        <v>3000</v>
      </c>
      <c r="G6" s="17"/>
      <c r="H6" s="20">
        <v>1030</v>
      </c>
      <c r="I6" s="17"/>
      <c r="J6" s="17"/>
    </row>
    <row r="7" spans="1:10">
      <c r="A7" s="18">
        <v>109</v>
      </c>
      <c r="B7" s="17">
        <v>7</v>
      </c>
      <c r="C7" s="17" t="s">
        <v>65</v>
      </c>
      <c r="D7" s="17" t="s">
        <v>61</v>
      </c>
      <c r="E7" s="17"/>
      <c r="F7" s="17"/>
      <c r="G7" s="17"/>
      <c r="H7" s="20">
        <v>1317</v>
      </c>
      <c r="I7" s="17"/>
      <c r="J7" s="17"/>
    </row>
    <row r="8" spans="1:10">
      <c r="A8" s="18">
        <v>123</v>
      </c>
      <c r="B8" s="17">
        <v>8</v>
      </c>
      <c r="C8" s="17" t="s">
        <v>66</v>
      </c>
      <c r="D8" s="17" t="s">
        <v>61</v>
      </c>
      <c r="E8" s="17">
        <v>100</v>
      </c>
      <c r="F8" s="17">
        <v>3500</v>
      </c>
      <c r="G8" s="17"/>
      <c r="H8" s="20">
        <v>1093</v>
      </c>
      <c r="I8" s="17" t="s">
        <v>611</v>
      </c>
      <c r="J8" s="17"/>
    </row>
    <row r="9" spans="1:10">
      <c r="A9" s="18">
        <v>111</v>
      </c>
      <c r="B9" s="17">
        <v>9</v>
      </c>
      <c r="C9" s="17" t="s">
        <v>67</v>
      </c>
      <c r="D9" s="17" t="s">
        <v>68</v>
      </c>
      <c r="E9" s="17"/>
      <c r="F9" s="17"/>
      <c r="G9" s="17"/>
      <c r="H9" s="20">
        <v>866</v>
      </c>
      <c r="I9" s="17" t="s">
        <v>612</v>
      </c>
      <c r="J9" s="17"/>
    </row>
    <row r="10" spans="1:10">
      <c r="A10" s="18">
        <v>115</v>
      </c>
      <c r="B10" s="17">
        <v>10</v>
      </c>
      <c r="C10" s="17" t="s">
        <v>69</v>
      </c>
      <c r="D10" s="17" t="s">
        <v>68</v>
      </c>
      <c r="E10" s="17"/>
      <c r="F10" s="17">
        <v>1500</v>
      </c>
      <c r="G10" s="17"/>
      <c r="H10" s="20">
        <v>840</v>
      </c>
      <c r="I10" s="17" t="s">
        <v>400</v>
      </c>
      <c r="J10" s="17">
        <v>900</v>
      </c>
    </row>
    <row r="11" spans="1:10">
      <c r="A11" s="18">
        <v>119</v>
      </c>
      <c r="B11" s="17">
        <v>11</v>
      </c>
      <c r="C11" s="17" t="s">
        <v>70</v>
      </c>
      <c r="D11" s="17" t="s">
        <v>68</v>
      </c>
      <c r="E11" s="17"/>
      <c r="F11" s="17"/>
      <c r="G11" s="17"/>
      <c r="H11" s="20"/>
      <c r="I11" s="17" t="s">
        <v>401</v>
      </c>
      <c r="J11" s="17"/>
    </row>
    <row r="12" spans="1:10">
      <c r="A12" s="18">
        <v>120</v>
      </c>
      <c r="B12" s="17">
        <v>12</v>
      </c>
      <c r="C12" s="17" t="s">
        <v>71</v>
      </c>
      <c r="D12" s="17" t="s">
        <v>68</v>
      </c>
      <c r="E12" s="17"/>
      <c r="F12" s="17">
        <v>1500</v>
      </c>
      <c r="G12" s="17"/>
      <c r="H12" s="20">
        <v>1039</v>
      </c>
      <c r="I12" s="17" t="s">
        <v>402</v>
      </c>
      <c r="J12" s="17"/>
    </row>
    <row r="13" spans="1:10">
      <c r="A13" s="18">
        <v>118</v>
      </c>
      <c r="B13" s="17">
        <v>13</v>
      </c>
      <c r="C13" s="17" t="s">
        <v>72</v>
      </c>
      <c r="D13" s="17" t="s">
        <v>68</v>
      </c>
      <c r="E13" s="17">
        <v>1294</v>
      </c>
      <c r="F13" s="17">
        <v>30802</v>
      </c>
      <c r="G13" s="17"/>
      <c r="H13" s="20">
        <v>840</v>
      </c>
      <c r="I13" s="17" t="s">
        <v>403</v>
      </c>
      <c r="J13" s="17"/>
    </row>
    <row r="14" spans="1:10">
      <c r="A14" s="18">
        <v>107</v>
      </c>
      <c r="B14" s="17">
        <v>14</v>
      </c>
      <c r="C14" s="17" t="s">
        <v>73</v>
      </c>
      <c r="D14" s="17" t="s">
        <v>74</v>
      </c>
      <c r="E14" s="17"/>
      <c r="F14" s="17">
        <v>1500</v>
      </c>
      <c r="G14" s="17"/>
      <c r="H14" s="20">
        <v>874</v>
      </c>
      <c r="I14" s="17" t="s">
        <v>404</v>
      </c>
      <c r="J14" s="17">
        <v>900</v>
      </c>
    </row>
    <row r="15" spans="1:10">
      <c r="A15" s="18">
        <v>117</v>
      </c>
      <c r="B15" s="17">
        <v>15</v>
      </c>
      <c r="C15" s="17" t="s">
        <v>75</v>
      </c>
      <c r="D15" s="17" t="s">
        <v>76</v>
      </c>
      <c r="E15" s="17"/>
      <c r="F15" s="17">
        <v>1500</v>
      </c>
      <c r="G15" s="17"/>
      <c r="H15" s="20">
        <v>916</v>
      </c>
      <c r="I15" s="17" t="s">
        <v>613</v>
      </c>
      <c r="J15" s="17">
        <v>3605</v>
      </c>
    </row>
    <row r="16" spans="1:10">
      <c r="A16" s="18">
        <v>133</v>
      </c>
      <c r="B16" s="17">
        <v>16</v>
      </c>
      <c r="C16" s="17" t="s">
        <v>77</v>
      </c>
      <c r="D16" s="17" t="s">
        <v>76</v>
      </c>
      <c r="E16" s="17"/>
      <c r="F16" s="17">
        <v>1000</v>
      </c>
      <c r="G16" s="17"/>
      <c r="H16" s="20"/>
      <c r="I16" s="17"/>
      <c r="J16" s="17">
        <v>225</v>
      </c>
    </row>
    <row r="17" spans="1:10">
      <c r="A17" s="18">
        <v>126</v>
      </c>
      <c r="B17" s="17">
        <v>17</v>
      </c>
      <c r="C17" s="17" t="s">
        <v>78</v>
      </c>
      <c r="D17" s="17" t="s">
        <v>79</v>
      </c>
      <c r="E17" s="17">
        <v>100</v>
      </c>
      <c r="F17" s="17">
        <v>1500</v>
      </c>
      <c r="G17" s="17"/>
      <c r="H17" s="20">
        <v>974</v>
      </c>
      <c r="I17" s="17"/>
      <c r="J17" s="17">
        <v>300</v>
      </c>
    </row>
    <row r="18" spans="1:10">
      <c r="A18" s="18">
        <v>125</v>
      </c>
      <c r="B18" s="17">
        <v>18</v>
      </c>
      <c r="C18" s="17" t="s">
        <v>80</v>
      </c>
      <c r="D18" s="17" t="s">
        <v>79</v>
      </c>
      <c r="E18" s="17"/>
      <c r="F18" s="17"/>
      <c r="G18" s="17"/>
      <c r="H18" s="20">
        <v>1271</v>
      </c>
      <c r="I18" s="17" t="s">
        <v>405</v>
      </c>
      <c r="J18" s="17"/>
    </row>
    <row r="19" spans="1:10">
      <c r="A19" s="18">
        <v>106</v>
      </c>
      <c r="B19" s="17">
        <v>19</v>
      </c>
      <c r="C19" s="17" t="s">
        <v>81</v>
      </c>
      <c r="D19" s="17" t="s">
        <v>82</v>
      </c>
      <c r="E19" s="17"/>
      <c r="F19" s="17"/>
      <c r="G19" s="17"/>
      <c r="H19" s="20"/>
      <c r="I19" s="17" t="s">
        <v>406</v>
      </c>
      <c r="J19" s="17"/>
    </row>
    <row r="20" spans="1:10">
      <c r="A20" s="18">
        <v>130</v>
      </c>
      <c r="B20" s="17">
        <v>20</v>
      </c>
      <c r="C20" s="17" t="s">
        <v>83</v>
      </c>
      <c r="D20" s="17" t="s">
        <v>84</v>
      </c>
      <c r="E20" s="17"/>
      <c r="F20" s="17"/>
      <c r="G20" s="17"/>
      <c r="H20" s="20">
        <v>2751</v>
      </c>
      <c r="I20" s="17" t="s">
        <v>407</v>
      </c>
      <c r="J20" s="17">
        <v>600</v>
      </c>
    </row>
    <row r="21" spans="1:10">
      <c r="A21" s="18">
        <v>317</v>
      </c>
      <c r="B21" s="17">
        <v>21</v>
      </c>
      <c r="C21" s="19" t="s">
        <v>85</v>
      </c>
      <c r="D21" s="17" t="s">
        <v>59</v>
      </c>
      <c r="E21" s="17"/>
      <c r="F21" s="17"/>
      <c r="G21" s="17"/>
      <c r="H21" s="20"/>
      <c r="I21" s="17"/>
      <c r="J21" s="17"/>
    </row>
    <row r="22" spans="1:10">
      <c r="A22" s="18">
        <v>356</v>
      </c>
      <c r="B22" s="17">
        <v>22</v>
      </c>
      <c r="C22" s="17" t="s">
        <v>86</v>
      </c>
      <c r="D22" s="17" t="s">
        <v>59</v>
      </c>
      <c r="E22" s="17">
        <v>97</v>
      </c>
      <c r="F22" s="17">
        <v>3133</v>
      </c>
      <c r="G22" s="17"/>
      <c r="H22" s="20">
        <v>1763</v>
      </c>
      <c r="I22" s="17" t="s">
        <v>408</v>
      </c>
      <c r="J22" s="17">
        <v>1800</v>
      </c>
    </row>
    <row r="23" spans="1:10">
      <c r="A23" s="18">
        <v>349</v>
      </c>
      <c r="B23" s="17">
        <v>23</v>
      </c>
      <c r="C23" s="17" t="s">
        <v>87</v>
      </c>
      <c r="D23" s="17" t="s">
        <v>59</v>
      </c>
      <c r="E23" s="17">
        <v>485</v>
      </c>
      <c r="F23" s="17">
        <v>15401</v>
      </c>
      <c r="G23" s="17"/>
      <c r="H23" s="20">
        <v>2150</v>
      </c>
      <c r="I23" s="17" t="s">
        <v>409</v>
      </c>
      <c r="J23" s="17"/>
    </row>
    <row r="24" spans="1:10">
      <c r="A24" s="18">
        <v>348</v>
      </c>
      <c r="B24" s="17">
        <v>24</v>
      </c>
      <c r="C24" s="17" t="s">
        <v>88</v>
      </c>
      <c r="D24" s="17" t="s">
        <v>59</v>
      </c>
      <c r="E24" s="17">
        <v>42</v>
      </c>
      <c r="F24" s="17"/>
      <c r="G24" s="17"/>
      <c r="H24" s="20"/>
      <c r="I24" s="17" t="s">
        <v>410</v>
      </c>
      <c r="J24" s="17"/>
    </row>
    <row r="25" spans="1:10">
      <c r="A25" s="18">
        <v>361</v>
      </c>
      <c r="B25" s="17">
        <v>25</v>
      </c>
      <c r="C25" s="17" t="s">
        <v>89</v>
      </c>
      <c r="D25" s="17" t="s">
        <v>61</v>
      </c>
      <c r="E25" s="17"/>
      <c r="F25" s="17"/>
      <c r="G25" s="17"/>
      <c r="H25" s="20"/>
      <c r="I25" s="17"/>
      <c r="J25" s="17"/>
    </row>
    <row r="26" spans="1:10">
      <c r="A26" s="18">
        <v>353</v>
      </c>
      <c r="B26" s="17">
        <v>26</v>
      </c>
      <c r="C26" s="17" t="s">
        <v>90</v>
      </c>
      <c r="D26" s="17" t="s">
        <v>61</v>
      </c>
      <c r="E26" s="17"/>
      <c r="F26" s="17">
        <v>1500</v>
      </c>
      <c r="G26" s="17"/>
      <c r="H26" s="20">
        <v>1565</v>
      </c>
      <c r="I26" s="17" t="s">
        <v>411</v>
      </c>
      <c r="J26" s="17"/>
    </row>
    <row r="27" spans="1:10">
      <c r="A27" s="18">
        <v>315</v>
      </c>
      <c r="B27" s="17">
        <v>27</v>
      </c>
      <c r="C27" s="17" t="s">
        <v>91</v>
      </c>
      <c r="D27" s="17" t="s">
        <v>68</v>
      </c>
      <c r="E27" s="17">
        <v>103</v>
      </c>
      <c r="F27" s="17">
        <v>1500</v>
      </c>
      <c r="G27" s="17"/>
      <c r="H27" s="20">
        <v>817</v>
      </c>
      <c r="I27" s="17" t="s">
        <v>614</v>
      </c>
      <c r="J27" s="17"/>
    </row>
    <row r="28" spans="1:10">
      <c r="A28" s="18">
        <v>337</v>
      </c>
      <c r="B28" s="17">
        <v>28</v>
      </c>
      <c r="C28" s="17" t="s">
        <v>92</v>
      </c>
      <c r="D28" s="17" t="s">
        <v>68</v>
      </c>
      <c r="E28" s="17">
        <v>1000</v>
      </c>
      <c r="F28" s="17"/>
      <c r="G28" s="17"/>
      <c r="H28" s="20">
        <v>817</v>
      </c>
      <c r="I28" s="17" t="s">
        <v>615</v>
      </c>
      <c r="J28" s="17"/>
    </row>
    <row r="29" spans="1:10">
      <c r="A29" s="18">
        <v>309</v>
      </c>
      <c r="B29" s="17">
        <v>29</v>
      </c>
      <c r="C29" s="17" t="s">
        <v>93</v>
      </c>
      <c r="D29" s="17" t="s">
        <v>74</v>
      </c>
      <c r="E29" s="17"/>
      <c r="F29" s="17">
        <v>1000</v>
      </c>
      <c r="G29" s="17"/>
      <c r="H29" s="20"/>
      <c r="I29" s="17"/>
      <c r="J29" s="17"/>
    </row>
    <row r="30" spans="1:10">
      <c r="A30" s="18">
        <v>350</v>
      </c>
      <c r="B30" s="17">
        <v>30</v>
      </c>
      <c r="C30" s="17" t="s">
        <v>94</v>
      </c>
      <c r="D30" s="17" t="s">
        <v>74</v>
      </c>
      <c r="E30" s="17"/>
      <c r="F30" s="17">
        <v>1000</v>
      </c>
      <c r="G30" s="17"/>
      <c r="H30" s="20"/>
      <c r="I30" s="17"/>
      <c r="J30" s="17">
        <v>225</v>
      </c>
    </row>
    <row r="31" spans="1:10">
      <c r="A31" s="18">
        <v>322</v>
      </c>
      <c r="B31" s="17">
        <v>31</v>
      </c>
      <c r="C31" s="17" t="s">
        <v>95</v>
      </c>
      <c r="D31" s="17" t="s">
        <v>76</v>
      </c>
      <c r="E31" s="17">
        <v>490</v>
      </c>
      <c r="F31" s="17">
        <v>1200</v>
      </c>
      <c r="G31" s="17"/>
      <c r="H31" s="20"/>
      <c r="I31" s="17" t="s">
        <v>616</v>
      </c>
      <c r="J31" s="17">
        <v>900</v>
      </c>
    </row>
    <row r="32" spans="1:10">
      <c r="A32" s="18">
        <v>334</v>
      </c>
      <c r="B32" s="17">
        <v>32</v>
      </c>
      <c r="C32" s="17" t="s">
        <v>96</v>
      </c>
      <c r="D32" s="17" t="s">
        <v>76</v>
      </c>
      <c r="E32" s="17"/>
      <c r="F32" s="17">
        <v>1000</v>
      </c>
      <c r="G32" s="17"/>
      <c r="H32" s="20">
        <v>859</v>
      </c>
      <c r="I32" s="17"/>
      <c r="J32" s="17"/>
    </row>
    <row r="33" spans="1:10">
      <c r="A33" s="18">
        <v>311</v>
      </c>
      <c r="B33" s="17">
        <v>33</v>
      </c>
      <c r="C33" s="17" t="s">
        <v>395</v>
      </c>
      <c r="D33" s="17" t="s">
        <v>79</v>
      </c>
      <c r="E33" s="17"/>
      <c r="F33" s="17">
        <v>1500</v>
      </c>
      <c r="G33" s="17"/>
      <c r="H33" s="20">
        <v>947</v>
      </c>
      <c r="I33" s="17" t="s">
        <v>617</v>
      </c>
      <c r="J33" s="17"/>
    </row>
    <row r="34" spans="1:10">
      <c r="A34" s="18">
        <v>312</v>
      </c>
      <c r="B34" s="17">
        <v>34</v>
      </c>
      <c r="C34" s="17" t="s">
        <v>97</v>
      </c>
      <c r="D34" s="17" t="s">
        <v>79</v>
      </c>
      <c r="E34" s="17"/>
      <c r="F34" s="17">
        <v>1500</v>
      </c>
      <c r="G34" s="17"/>
      <c r="H34" s="20">
        <v>1271</v>
      </c>
      <c r="I34" s="17" t="s">
        <v>618</v>
      </c>
      <c r="J34" s="17"/>
    </row>
    <row r="35" spans="1:10">
      <c r="A35" s="18">
        <v>301</v>
      </c>
      <c r="B35" s="17">
        <v>35</v>
      </c>
      <c r="C35" s="17" t="s">
        <v>98</v>
      </c>
      <c r="D35" s="17" t="s">
        <v>99</v>
      </c>
      <c r="E35" s="17"/>
      <c r="F35" s="17"/>
      <c r="G35" s="17"/>
      <c r="H35" s="20"/>
      <c r="I35" s="17" t="s">
        <v>412</v>
      </c>
      <c r="J35" s="17"/>
    </row>
    <row r="36" spans="1:10">
      <c r="A36" s="18">
        <v>307</v>
      </c>
      <c r="B36" s="17">
        <v>36</v>
      </c>
      <c r="C36" s="17" t="s">
        <v>100</v>
      </c>
      <c r="D36" s="17" t="s">
        <v>101</v>
      </c>
      <c r="E36" s="17"/>
      <c r="F36" s="17"/>
      <c r="G36" s="17"/>
      <c r="H36" s="20">
        <v>1232</v>
      </c>
      <c r="I36" s="17" t="s">
        <v>619</v>
      </c>
      <c r="J36" s="17"/>
    </row>
    <row r="37" spans="1:10">
      <c r="A37" s="18">
        <v>306</v>
      </c>
      <c r="B37" s="17">
        <v>37</v>
      </c>
      <c r="C37" s="17" t="s">
        <v>102</v>
      </c>
      <c r="D37" s="17" t="s">
        <v>103</v>
      </c>
      <c r="E37" s="17"/>
      <c r="F37" s="17"/>
      <c r="G37" s="17"/>
      <c r="H37" s="20">
        <v>866</v>
      </c>
      <c r="I37" s="17" t="s">
        <v>413</v>
      </c>
      <c r="J37" s="17"/>
    </row>
    <row r="38" spans="1:10">
      <c r="A38" s="18">
        <v>358</v>
      </c>
      <c r="B38" s="17">
        <v>38</v>
      </c>
      <c r="C38" s="17" t="s">
        <v>104</v>
      </c>
      <c r="D38" s="17" t="s">
        <v>105</v>
      </c>
      <c r="E38" s="17">
        <v>1154</v>
      </c>
      <c r="F38" s="17">
        <v>6243</v>
      </c>
      <c r="G38" s="17"/>
      <c r="H38" s="20">
        <v>1625</v>
      </c>
      <c r="I38" s="17" t="s">
        <v>414</v>
      </c>
      <c r="J38" s="17"/>
    </row>
    <row r="39" spans="1:10">
      <c r="A39" s="18">
        <v>351</v>
      </c>
      <c r="B39" s="17">
        <v>39</v>
      </c>
      <c r="C39" s="17" t="s">
        <v>106</v>
      </c>
      <c r="D39" s="17" t="s">
        <v>107</v>
      </c>
      <c r="E39" s="17">
        <v>450</v>
      </c>
      <c r="F39" s="17">
        <v>800</v>
      </c>
      <c r="G39" s="17"/>
      <c r="H39" s="20">
        <v>1846</v>
      </c>
      <c r="I39" s="17" t="s">
        <v>415</v>
      </c>
      <c r="J39" s="17">
        <v>300</v>
      </c>
    </row>
    <row r="40" spans="1:10">
      <c r="A40" s="18">
        <v>305</v>
      </c>
      <c r="B40" s="17">
        <v>40</v>
      </c>
      <c r="C40" s="17" t="s">
        <v>108</v>
      </c>
      <c r="D40" s="17" t="s">
        <v>109</v>
      </c>
      <c r="E40" s="17">
        <v>90</v>
      </c>
      <c r="F40" s="17"/>
      <c r="G40" s="17"/>
      <c r="H40" s="20"/>
      <c r="I40" s="17" t="s">
        <v>416</v>
      </c>
      <c r="J40" s="17"/>
    </row>
    <row r="41" spans="1:10">
      <c r="A41" s="18">
        <v>324</v>
      </c>
      <c r="B41" s="17">
        <v>41</v>
      </c>
      <c r="C41" s="17" t="s">
        <v>110</v>
      </c>
      <c r="D41" s="17" t="s">
        <v>109</v>
      </c>
      <c r="E41" s="17">
        <v>103</v>
      </c>
      <c r="F41" s="17"/>
      <c r="G41" s="17"/>
      <c r="H41" s="20">
        <v>866</v>
      </c>
      <c r="I41" s="17" t="s">
        <v>620</v>
      </c>
      <c r="J41" s="17">
        <v>1250</v>
      </c>
    </row>
    <row r="42" spans="1:10">
      <c r="A42" s="18">
        <v>359</v>
      </c>
      <c r="B42" s="17">
        <v>42</v>
      </c>
      <c r="C42" s="17" t="s">
        <v>111</v>
      </c>
      <c r="D42" s="17" t="s">
        <v>112</v>
      </c>
      <c r="E42" s="17"/>
      <c r="F42" s="17"/>
      <c r="G42" s="17"/>
      <c r="H42" s="20">
        <v>866</v>
      </c>
      <c r="I42" s="17" t="s">
        <v>417</v>
      </c>
      <c r="J42" s="17"/>
    </row>
    <row r="43" spans="1:10">
      <c r="A43" s="18">
        <v>367</v>
      </c>
      <c r="B43" s="17">
        <v>43</v>
      </c>
      <c r="C43" s="17" t="s">
        <v>113</v>
      </c>
      <c r="D43" s="17" t="s">
        <v>114</v>
      </c>
      <c r="E43" s="17">
        <v>5500</v>
      </c>
      <c r="F43" s="17">
        <v>75653</v>
      </c>
      <c r="G43" s="17"/>
      <c r="H43" s="20">
        <v>1518</v>
      </c>
      <c r="I43" s="17" t="s">
        <v>418</v>
      </c>
      <c r="J43" s="17">
        <v>450</v>
      </c>
    </row>
    <row r="44" spans="1:10">
      <c r="A44" s="18">
        <v>318</v>
      </c>
      <c r="B44" s="17">
        <v>44</v>
      </c>
      <c r="C44" s="17" t="s">
        <v>115</v>
      </c>
      <c r="D44" s="17" t="s">
        <v>116</v>
      </c>
      <c r="E44" s="17"/>
      <c r="F44" s="17"/>
      <c r="G44" s="17"/>
      <c r="H44" s="20">
        <v>866</v>
      </c>
      <c r="I44" s="17" t="s">
        <v>419</v>
      </c>
      <c r="J44" s="17"/>
    </row>
    <row r="45" spans="1:10">
      <c r="A45" s="18">
        <v>319</v>
      </c>
      <c r="B45" s="17">
        <v>45</v>
      </c>
      <c r="C45" s="17" t="s">
        <v>117</v>
      </c>
      <c r="D45" s="17" t="s">
        <v>116</v>
      </c>
      <c r="E45" s="17">
        <v>3899</v>
      </c>
      <c r="F45" s="17">
        <v>23417</v>
      </c>
      <c r="G45" s="17"/>
      <c r="H45" s="20">
        <v>866</v>
      </c>
      <c r="I45" s="17" t="s">
        <v>621</v>
      </c>
      <c r="J45" s="17"/>
    </row>
    <row r="46" spans="1:10">
      <c r="A46" s="18">
        <v>325</v>
      </c>
      <c r="B46" s="17">
        <v>46</v>
      </c>
      <c r="C46" s="17" t="s">
        <v>118</v>
      </c>
      <c r="D46" s="17" t="s">
        <v>116</v>
      </c>
      <c r="E46" s="17"/>
      <c r="F46" s="17">
        <v>1580</v>
      </c>
      <c r="G46" s="17"/>
      <c r="H46" s="20">
        <v>949</v>
      </c>
      <c r="I46" s="17" t="s">
        <v>420</v>
      </c>
      <c r="J46" s="17"/>
    </row>
    <row r="47" spans="1:10">
      <c r="A47" s="18">
        <v>332</v>
      </c>
      <c r="B47" s="17">
        <v>47</v>
      </c>
      <c r="C47" s="17" t="s">
        <v>119</v>
      </c>
      <c r="D47" s="17" t="s">
        <v>116</v>
      </c>
      <c r="E47" s="17"/>
      <c r="F47" s="17"/>
      <c r="G47" s="17"/>
      <c r="H47" s="20">
        <v>866</v>
      </c>
      <c r="I47" s="17" t="s">
        <v>421</v>
      </c>
      <c r="J47" s="17"/>
    </row>
    <row r="48" spans="1:10">
      <c r="A48" s="18">
        <v>333</v>
      </c>
      <c r="B48" s="17">
        <v>48</v>
      </c>
      <c r="C48" s="17" t="s">
        <v>120</v>
      </c>
      <c r="D48" s="17" t="s">
        <v>116</v>
      </c>
      <c r="E48" s="17"/>
      <c r="F48" s="17"/>
      <c r="G48" s="17"/>
      <c r="H48" s="20">
        <v>866</v>
      </c>
      <c r="I48" s="17" t="s">
        <v>422</v>
      </c>
      <c r="J48" s="17"/>
    </row>
    <row r="49" spans="1:10">
      <c r="A49" s="18">
        <v>335</v>
      </c>
      <c r="B49" s="17">
        <v>49</v>
      </c>
      <c r="C49" s="17" t="s">
        <v>121</v>
      </c>
      <c r="D49" s="17" t="s">
        <v>116</v>
      </c>
      <c r="E49" s="17"/>
      <c r="F49" s="17"/>
      <c r="G49" s="17"/>
      <c r="H49" s="20">
        <v>866</v>
      </c>
      <c r="I49" s="17" t="s">
        <v>423</v>
      </c>
      <c r="J49" s="17"/>
    </row>
    <row r="50" spans="1:10">
      <c r="A50" s="18">
        <v>342</v>
      </c>
      <c r="B50" s="17">
        <v>50</v>
      </c>
      <c r="C50" s="17" t="s">
        <v>122</v>
      </c>
      <c r="D50" s="17" t="s">
        <v>116</v>
      </c>
      <c r="E50" s="17"/>
      <c r="F50" s="17"/>
      <c r="G50" s="17"/>
      <c r="H50" s="20">
        <v>866</v>
      </c>
      <c r="I50" s="17" t="s">
        <v>424</v>
      </c>
      <c r="J50" s="17"/>
    </row>
    <row r="51" spans="1:10">
      <c r="A51" s="18">
        <v>364</v>
      </c>
      <c r="B51" s="17">
        <v>51</v>
      </c>
      <c r="C51" s="17" t="s">
        <v>58</v>
      </c>
      <c r="D51" s="17" t="s">
        <v>123</v>
      </c>
      <c r="E51" s="17"/>
      <c r="F51" s="17"/>
      <c r="G51" s="17"/>
      <c r="H51" s="20">
        <v>966</v>
      </c>
      <c r="I51" s="17" t="s">
        <v>622</v>
      </c>
      <c r="J51" s="17"/>
    </row>
    <row r="52" spans="1:10">
      <c r="A52" s="18">
        <v>320</v>
      </c>
      <c r="B52" s="17">
        <v>52</v>
      </c>
      <c r="C52" s="17" t="s">
        <v>124</v>
      </c>
      <c r="D52" s="17" t="s">
        <v>125</v>
      </c>
      <c r="E52" s="17"/>
      <c r="F52" s="17"/>
      <c r="G52" s="17"/>
      <c r="H52" s="20">
        <v>966</v>
      </c>
      <c r="I52" s="17" t="s">
        <v>623</v>
      </c>
      <c r="J52" s="17"/>
    </row>
    <row r="53" spans="1:10">
      <c r="A53" s="18">
        <v>437</v>
      </c>
      <c r="B53" s="17">
        <v>53</v>
      </c>
      <c r="C53" s="17" t="s">
        <v>126</v>
      </c>
      <c r="D53" s="17" t="s">
        <v>127</v>
      </c>
      <c r="E53" s="17">
        <v>6360</v>
      </c>
      <c r="F53" s="17">
        <v>215623</v>
      </c>
      <c r="G53" s="17">
        <v>54000</v>
      </c>
      <c r="H53" s="20">
        <v>3582</v>
      </c>
      <c r="I53" s="17" t="s">
        <v>425</v>
      </c>
      <c r="J53" s="17">
        <v>5850</v>
      </c>
    </row>
    <row r="54" spans="1:10">
      <c r="A54" s="18">
        <v>440</v>
      </c>
      <c r="B54" s="17">
        <v>54</v>
      </c>
      <c r="C54" s="17" t="s">
        <v>128</v>
      </c>
      <c r="D54" s="17" t="s">
        <v>127</v>
      </c>
      <c r="E54" s="17"/>
      <c r="F54" s="17">
        <v>82060</v>
      </c>
      <c r="G54" s="17"/>
      <c r="H54" s="20">
        <v>3683</v>
      </c>
      <c r="I54" s="17" t="s">
        <v>426</v>
      </c>
      <c r="J54" s="17">
        <v>7500</v>
      </c>
    </row>
    <row r="55" spans="1:10">
      <c r="A55" s="18">
        <v>446</v>
      </c>
      <c r="B55" s="17">
        <v>55</v>
      </c>
      <c r="C55" s="17" t="s">
        <v>129</v>
      </c>
      <c r="D55" s="17" t="s">
        <v>127</v>
      </c>
      <c r="E55" s="17">
        <v>6744</v>
      </c>
      <c r="F55" s="17">
        <v>305321</v>
      </c>
      <c r="G55" s="17">
        <v>34000</v>
      </c>
      <c r="H55" s="20">
        <v>4011</v>
      </c>
      <c r="I55" s="17" t="s">
        <v>427</v>
      </c>
      <c r="J55" s="17">
        <v>6975</v>
      </c>
    </row>
    <row r="56" spans="1:10">
      <c r="A56" s="18">
        <v>450</v>
      </c>
      <c r="B56" s="17">
        <v>56</v>
      </c>
      <c r="C56" s="17" t="s">
        <v>130</v>
      </c>
      <c r="D56" s="17" t="s">
        <v>127</v>
      </c>
      <c r="E56" s="17"/>
      <c r="F56" s="17"/>
      <c r="G56" s="17"/>
      <c r="H56" s="20">
        <v>2708</v>
      </c>
      <c r="I56" s="17" t="s">
        <v>428</v>
      </c>
      <c r="J56" s="17">
        <v>7500</v>
      </c>
    </row>
    <row r="57" spans="1:10">
      <c r="A57" s="18">
        <v>451</v>
      </c>
      <c r="B57" s="17">
        <v>57</v>
      </c>
      <c r="C57" s="17" t="s">
        <v>131</v>
      </c>
      <c r="D57" s="17" t="s">
        <v>127</v>
      </c>
      <c r="E57" s="17"/>
      <c r="F57" s="17">
        <v>40160</v>
      </c>
      <c r="G57" s="17"/>
      <c r="H57" s="20">
        <v>4124</v>
      </c>
      <c r="I57" s="17" t="s">
        <v>429</v>
      </c>
      <c r="J57" s="17"/>
    </row>
    <row r="58" spans="1:10">
      <c r="A58" s="18">
        <v>452</v>
      </c>
      <c r="B58" s="17">
        <v>58</v>
      </c>
      <c r="C58" s="17" t="s">
        <v>132</v>
      </c>
      <c r="D58" s="17" t="s">
        <v>127</v>
      </c>
      <c r="E58" s="17"/>
      <c r="F58" s="17">
        <v>21567</v>
      </c>
      <c r="G58" s="17"/>
      <c r="H58" s="20">
        <v>4124</v>
      </c>
      <c r="I58" s="17" t="s">
        <v>430</v>
      </c>
      <c r="J58" s="17">
        <v>7500</v>
      </c>
    </row>
    <row r="59" spans="1:10">
      <c r="A59" s="18">
        <v>461</v>
      </c>
      <c r="B59" s="17">
        <v>59</v>
      </c>
      <c r="C59" s="17" t="s">
        <v>133</v>
      </c>
      <c r="D59" s="17" t="s">
        <v>127</v>
      </c>
      <c r="E59" s="17">
        <v>1345</v>
      </c>
      <c r="F59" s="17">
        <v>4000</v>
      </c>
      <c r="G59" s="17"/>
      <c r="H59" s="20">
        <v>2942</v>
      </c>
      <c r="I59" s="17" t="s">
        <v>431</v>
      </c>
      <c r="J59" s="17">
        <v>7200</v>
      </c>
    </row>
    <row r="60" spans="1:10">
      <c r="A60" s="18">
        <v>443</v>
      </c>
      <c r="B60" s="17">
        <v>60</v>
      </c>
      <c r="C60" s="17" t="s">
        <v>134</v>
      </c>
      <c r="D60" s="17" t="s">
        <v>127</v>
      </c>
      <c r="E60" s="17">
        <v>1614</v>
      </c>
      <c r="F60" s="17">
        <v>103200</v>
      </c>
      <c r="G60" s="17">
        <v>11500</v>
      </c>
      <c r="H60" s="20">
        <v>2634</v>
      </c>
      <c r="I60" s="17" t="s">
        <v>432</v>
      </c>
      <c r="J60" s="17">
        <v>13800</v>
      </c>
    </row>
    <row r="61" spans="1:10">
      <c r="A61" s="18">
        <v>444</v>
      </c>
      <c r="B61" s="17">
        <v>61</v>
      </c>
      <c r="C61" s="17" t="s">
        <v>135</v>
      </c>
      <c r="D61" s="17" t="s">
        <v>127</v>
      </c>
      <c r="E61" s="17">
        <v>6744</v>
      </c>
      <c r="F61" s="17">
        <v>173781</v>
      </c>
      <c r="G61" s="17">
        <v>43500</v>
      </c>
      <c r="H61" s="20">
        <v>2942</v>
      </c>
      <c r="I61" s="17" t="s">
        <v>433</v>
      </c>
      <c r="J61" s="17">
        <v>7200</v>
      </c>
    </row>
    <row r="62" spans="1:10">
      <c r="A62" s="18">
        <v>412</v>
      </c>
      <c r="B62" s="17">
        <v>62</v>
      </c>
      <c r="C62" s="17" t="s">
        <v>136</v>
      </c>
      <c r="D62" s="17" t="s">
        <v>137</v>
      </c>
      <c r="E62" s="17">
        <v>250</v>
      </c>
      <c r="F62" s="17"/>
      <c r="G62" s="17"/>
      <c r="H62" s="20">
        <v>3789</v>
      </c>
      <c r="I62" s="17" t="s">
        <v>434</v>
      </c>
      <c r="J62" s="17">
        <v>6300</v>
      </c>
    </row>
    <row r="63" spans="1:10">
      <c r="A63" s="18">
        <v>413</v>
      </c>
      <c r="B63" s="17">
        <v>63</v>
      </c>
      <c r="C63" s="17" t="s">
        <v>138</v>
      </c>
      <c r="D63" s="17" t="s">
        <v>137</v>
      </c>
      <c r="E63" s="17">
        <v>220</v>
      </c>
      <c r="F63" s="17"/>
      <c r="G63" s="17"/>
      <c r="H63" s="20">
        <v>3683</v>
      </c>
      <c r="I63" s="17" t="s">
        <v>435</v>
      </c>
      <c r="J63" s="17">
        <v>7200</v>
      </c>
    </row>
    <row r="64" spans="1:10">
      <c r="A64" s="18">
        <v>414</v>
      </c>
      <c r="B64" s="17">
        <v>64</v>
      </c>
      <c r="C64" s="17" t="s">
        <v>139</v>
      </c>
      <c r="D64" s="17" t="s">
        <v>137</v>
      </c>
      <c r="E64" s="17"/>
      <c r="F64" s="17"/>
      <c r="G64" s="17"/>
      <c r="H64" s="20">
        <v>2942</v>
      </c>
      <c r="I64" s="17" t="s">
        <v>436</v>
      </c>
      <c r="J64" s="17">
        <v>5850</v>
      </c>
    </row>
    <row r="65" spans="1:10">
      <c r="A65" s="18">
        <v>415</v>
      </c>
      <c r="B65" s="17">
        <v>65</v>
      </c>
      <c r="C65" s="17" t="s">
        <v>140</v>
      </c>
      <c r="D65" s="17" t="s">
        <v>137</v>
      </c>
      <c r="E65" s="17"/>
      <c r="F65" s="17"/>
      <c r="G65" s="17"/>
      <c r="H65" s="20">
        <v>2942</v>
      </c>
      <c r="I65" s="17" t="s">
        <v>437</v>
      </c>
      <c r="J65" s="17">
        <v>6300</v>
      </c>
    </row>
    <row r="66" spans="1:10">
      <c r="A66" s="18">
        <v>416</v>
      </c>
      <c r="B66" s="17">
        <v>66</v>
      </c>
      <c r="C66" s="17" t="s">
        <v>141</v>
      </c>
      <c r="D66" s="17" t="s">
        <v>137</v>
      </c>
      <c r="E66" s="17"/>
      <c r="F66" s="17"/>
      <c r="G66" s="17"/>
      <c r="H66" s="20">
        <v>6117</v>
      </c>
      <c r="I66" s="17" t="s">
        <v>438</v>
      </c>
      <c r="J66" s="17"/>
    </row>
    <row r="67" spans="1:10">
      <c r="A67" s="18">
        <v>418</v>
      </c>
      <c r="B67" s="17">
        <v>67</v>
      </c>
      <c r="C67" s="17" t="s">
        <v>142</v>
      </c>
      <c r="D67" s="17" t="s">
        <v>137</v>
      </c>
      <c r="E67" s="17"/>
      <c r="F67" s="17"/>
      <c r="G67" s="17"/>
      <c r="H67" s="20">
        <v>2708</v>
      </c>
      <c r="I67" s="17" t="s">
        <v>439</v>
      </c>
      <c r="J67" s="17">
        <v>7200</v>
      </c>
    </row>
    <row r="68" spans="1:10">
      <c r="A68" s="18">
        <v>417</v>
      </c>
      <c r="B68" s="17">
        <v>68</v>
      </c>
      <c r="C68" s="17" t="s">
        <v>143</v>
      </c>
      <c r="D68" s="17" t="s">
        <v>137</v>
      </c>
      <c r="E68" s="17">
        <v>492</v>
      </c>
      <c r="F68" s="17"/>
      <c r="G68" s="17"/>
      <c r="H68" s="20">
        <v>2942</v>
      </c>
      <c r="I68" s="17" t="s">
        <v>440</v>
      </c>
      <c r="J68" s="17">
        <v>9150</v>
      </c>
    </row>
    <row r="69" spans="1:10">
      <c r="A69" s="18">
        <v>441</v>
      </c>
      <c r="B69" s="17">
        <v>69</v>
      </c>
      <c r="C69" s="17" t="s">
        <v>144</v>
      </c>
      <c r="D69" s="17" t="s">
        <v>145</v>
      </c>
      <c r="E69" s="17"/>
      <c r="F69" s="17">
        <v>17060</v>
      </c>
      <c r="G69" s="17"/>
      <c r="H69" s="20">
        <v>6507</v>
      </c>
      <c r="I69" s="17" t="s">
        <v>441</v>
      </c>
      <c r="J69" s="17">
        <v>13350</v>
      </c>
    </row>
    <row r="70" spans="1:10">
      <c r="A70" s="18">
        <v>442</v>
      </c>
      <c r="B70" s="17">
        <v>70</v>
      </c>
      <c r="C70" s="17" t="s">
        <v>146</v>
      </c>
      <c r="D70" s="17" t="s">
        <v>145</v>
      </c>
      <c r="E70" s="17">
        <v>5620</v>
      </c>
      <c r="F70" s="17">
        <v>246501</v>
      </c>
      <c r="G70" s="17">
        <v>62000</v>
      </c>
      <c r="H70" s="20">
        <v>6507</v>
      </c>
      <c r="I70" s="17" t="s">
        <v>442</v>
      </c>
      <c r="J70" s="17"/>
    </row>
    <row r="71" spans="1:10">
      <c r="A71" s="18">
        <v>401</v>
      </c>
      <c r="B71" s="17">
        <v>71</v>
      </c>
      <c r="C71" s="17" t="s">
        <v>147</v>
      </c>
      <c r="D71" s="17" t="s">
        <v>148</v>
      </c>
      <c r="E71" s="17"/>
      <c r="F71" s="17"/>
      <c r="G71" s="17"/>
      <c r="H71" s="20"/>
      <c r="I71" s="17" t="s">
        <v>443</v>
      </c>
      <c r="J71" s="17">
        <v>7500</v>
      </c>
    </row>
    <row r="72" spans="1:10">
      <c r="A72" s="18">
        <v>406</v>
      </c>
      <c r="B72" s="17">
        <v>72</v>
      </c>
      <c r="C72" s="17" t="s">
        <v>149</v>
      </c>
      <c r="D72" s="17" t="s">
        <v>148</v>
      </c>
      <c r="E72" s="17"/>
      <c r="F72" s="17"/>
      <c r="G72" s="17"/>
      <c r="H72" s="20">
        <v>4124</v>
      </c>
      <c r="I72" s="17" t="s">
        <v>444</v>
      </c>
      <c r="J72" s="17">
        <v>7500</v>
      </c>
    </row>
    <row r="73" spans="1:10">
      <c r="A73" s="18">
        <v>428</v>
      </c>
      <c r="B73" s="17">
        <v>73</v>
      </c>
      <c r="C73" s="17" t="s">
        <v>150</v>
      </c>
      <c r="D73" s="17" t="s">
        <v>151</v>
      </c>
      <c r="E73" s="17"/>
      <c r="F73" s="17"/>
      <c r="G73" s="17"/>
      <c r="H73" s="20">
        <v>3200</v>
      </c>
      <c r="I73" s="17" t="s">
        <v>445</v>
      </c>
      <c r="J73" s="17">
        <v>7500</v>
      </c>
    </row>
    <row r="74" spans="1:10">
      <c r="A74" s="18">
        <v>404</v>
      </c>
      <c r="B74" s="17">
        <v>74</v>
      </c>
      <c r="C74" s="17" t="s">
        <v>152</v>
      </c>
      <c r="D74" s="17" t="s">
        <v>151</v>
      </c>
      <c r="E74" s="17"/>
      <c r="F74" s="17"/>
      <c r="G74" s="17"/>
      <c r="H74" s="20">
        <v>6117</v>
      </c>
      <c r="I74" s="17" t="s">
        <v>446</v>
      </c>
      <c r="J74" s="17">
        <v>7200</v>
      </c>
    </row>
    <row r="75" spans="1:10">
      <c r="A75" s="18">
        <v>409</v>
      </c>
      <c r="B75" s="17">
        <v>75</v>
      </c>
      <c r="C75" s="17" t="s">
        <v>153</v>
      </c>
      <c r="D75" s="17" t="s">
        <v>151</v>
      </c>
      <c r="E75" s="17"/>
      <c r="F75" s="17"/>
      <c r="G75" s="17"/>
      <c r="H75" s="20">
        <v>2708</v>
      </c>
      <c r="I75" s="17" t="s">
        <v>447</v>
      </c>
      <c r="J75" s="17">
        <v>7200</v>
      </c>
    </row>
    <row r="76" spans="1:10">
      <c r="A76" s="18">
        <v>419</v>
      </c>
      <c r="B76" s="17">
        <v>76</v>
      </c>
      <c r="C76" s="17" t="s">
        <v>154</v>
      </c>
      <c r="D76" s="17" t="s">
        <v>155</v>
      </c>
      <c r="E76" s="17">
        <v>350</v>
      </c>
      <c r="F76" s="17"/>
      <c r="G76" s="17"/>
      <c r="H76" s="20">
        <v>6145</v>
      </c>
      <c r="I76" s="17" t="s">
        <v>448</v>
      </c>
      <c r="J76" s="17">
        <v>7500</v>
      </c>
    </row>
    <row r="77" spans="1:10">
      <c r="A77" s="18">
        <v>420</v>
      </c>
      <c r="B77" s="17">
        <v>77</v>
      </c>
      <c r="C77" s="17" t="s">
        <v>156</v>
      </c>
      <c r="D77" s="17" t="s">
        <v>155</v>
      </c>
      <c r="E77" s="17"/>
      <c r="F77" s="17"/>
      <c r="G77" s="17"/>
      <c r="H77" s="20">
        <v>6117</v>
      </c>
      <c r="I77" s="17" t="s">
        <v>449</v>
      </c>
      <c r="J77" s="17">
        <v>7500</v>
      </c>
    </row>
    <row r="78" spans="1:10">
      <c r="A78" s="18">
        <v>462</v>
      </c>
      <c r="B78" s="17">
        <v>78</v>
      </c>
      <c r="C78" s="17" t="s">
        <v>157</v>
      </c>
      <c r="D78" s="17" t="s">
        <v>155</v>
      </c>
      <c r="E78" s="17">
        <v>493</v>
      </c>
      <c r="F78" s="17"/>
      <c r="G78" s="17"/>
      <c r="H78" s="20"/>
      <c r="I78" s="17" t="s">
        <v>450</v>
      </c>
      <c r="J78" s="17">
        <v>11250</v>
      </c>
    </row>
    <row r="79" spans="1:10">
      <c r="A79" s="18">
        <v>431</v>
      </c>
      <c r="B79" s="17">
        <v>79</v>
      </c>
      <c r="C79" s="17" t="s">
        <v>158</v>
      </c>
      <c r="D79" s="17" t="s">
        <v>159</v>
      </c>
      <c r="E79" s="17"/>
      <c r="F79" s="17"/>
      <c r="G79" s="17"/>
      <c r="H79" s="20">
        <v>3110</v>
      </c>
      <c r="I79" s="17" t="s">
        <v>451</v>
      </c>
      <c r="J79" s="17">
        <v>12150</v>
      </c>
    </row>
    <row r="80" spans="1:10">
      <c r="A80" s="18">
        <v>432</v>
      </c>
      <c r="B80" s="17">
        <v>80</v>
      </c>
      <c r="C80" s="17" t="s">
        <v>160</v>
      </c>
      <c r="D80" s="17" t="s">
        <v>159</v>
      </c>
      <c r="E80" s="17"/>
      <c r="F80" s="17"/>
      <c r="G80" s="17"/>
      <c r="H80" s="20">
        <v>3110</v>
      </c>
      <c r="I80" s="17" t="s">
        <v>452</v>
      </c>
      <c r="J80" s="17"/>
    </row>
    <row r="81" spans="1:10">
      <c r="A81" s="18">
        <v>435</v>
      </c>
      <c r="B81" s="17">
        <v>81</v>
      </c>
      <c r="C81" s="17" t="s">
        <v>161</v>
      </c>
      <c r="D81" s="17" t="s">
        <v>162</v>
      </c>
      <c r="E81" s="17"/>
      <c r="F81" s="17"/>
      <c r="G81" s="17"/>
      <c r="H81" s="20">
        <v>4124</v>
      </c>
      <c r="I81" s="17" t="s">
        <v>453</v>
      </c>
      <c r="J81" s="17"/>
    </row>
    <row r="82" spans="1:10">
      <c r="A82" s="18">
        <v>455</v>
      </c>
      <c r="B82" s="17">
        <v>82</v>
      </c>
      <c r="C82" s="17" t="s">
        <v>163</v>
      </c>
      <c r="D82" s="17" t="s">
        <v>162</v>
      </c>
      <c r="E82" s="17"/>
      <c r="F82" s="17"/>
      <c r="G82" s="17"/>
      <c r="H82" s="20">
        <v>4124</v>
      </c>
      <c r="I82" s="17" t="s">
        <v>454</v>
      </c>
      <c r="J82" s="17"/>
    </row>
    <row r="83" spans="1:10">
      <c r="A83" s="18">
        <v>434</v>
      </c>
      <c r="B83" s="17">
        <v>83</v>
      </c>
      <c r="C83" s="17" t="s">
        <v>164</v>
      </c>
      <c r="D83" s="17" t="s">
        <v>162</v>
      </c>
      <c r="E83" s="17"/>
      <c r="F83" s="17"/>
      <c r="G83" s="17"/>
      <c r="H83" s="20">
        <v>4124</v>
      </c>
      <c r="I83" s="17" t="s">
        <v>455</v>
      </c>
      <c r="J83" s="17"/>
    </row>
    <row r="84" spans="1:10">
      <c r="A84" s="18">
        <v>439</v>
      </c>
      <c r="B84" s="17">
        <v>84</v>
      </c>
      <c r="C84" s="17" t="s">
        <v>165</v>
      </c>
      <c r="D84" s="17" t="s">
        <v>166</v>
      </c>
      <c r="E84" s="17"/>
      <c r="F84" s="17"/>
      <c r="G84" s="17"/>
      <c r="H84" s="20">
        <v>2708</v>
      </c>
      <c r="I84" s="17" t="s">
        <v>456</v>
      </c>
      <c r="J84" s="17"/>
    </row>
    <row r="85" spans="1:10">
      <c r="A85" s="18">
        <v>453</v>
      </c>
      <c r="B85" s="17">
        <v>85</v>
      </c>
      <c r="C85" s="17" t="s">
        <v>167</v>
      </c>
      <c r="D85" s="17" t="s">
        <v>166</v>
      </c>
      <c r="E85" s="17"/>
      <c r="F85" s="17"/>
      <c r="G85" s="17"/>
      <c r="H85" s="20">
        <v>6324</v>
      </c>
      <c r="I85" s="17" t="s">
        <v>457</v>
      </c>
      <c r="J85" s="17"/>
    </row>
    <row r="86" spans="1:10">
      <c r="A86" s="18">
        <v>421</v>
      </c>
      <c r="B86" s="17">
        <v>86</v>
      </c>
      <c r="C86" s="17" t="s">
        <v>168</v>
      </c>
      <c r="D86" s="17" t="s">
        <v>169</v>
      </c>
      <c r="E86" s="17"/>
      <c r="F86" s="17"/>
      <c r="G86" s="17"/>
      <c r="H86" s="20">
        <v>6117</v>
      </c>
      <c r="I86" s="17" t="s">
        <v>458</v>
      </c>
      <c r="J86" s="17">
        <v>7500</v>
      </c>
    </row>
    <row r="87" spans="1:10">
      <c r="A87" s="18">
        <v>457</v>
      </c>
      <c r="B87" s="17">
        <v>87</v>
      </c>
      <c r="C87" s="17" t="s">
        <v>170</v>
      </c>
      <c r="D87" s="17" t="s">
        <v>171</v>
      </c>
      <c r="E87" s="17"/>
      <c r="F87" s="17"/>
      <c r="G87" s="17"/>
      <c r="H87" s="20">
        <v>6117</v>
      </c>
      <c r="I87" s="17" t="s">
        <v>459</v>
      </c>
      <c r="J87" s="17"/>
    </row>
    <row r="88" spans="1:10">
      <c r="A88" s="18">
        <v>402</v>
      </c>
      <c r="B88" s="17">
        <v>88</v>
      </c>
      <c r="C88" s="17" t="s">
        <v>172</v>
      </c>
      <c r="D88" s="17" t="s">
        <v>173</v>
      </c>
      <c r="E88" s="17"/>
      <c r="F88" s="17"/>
      <c r="G88" s="17"/>
      <c r="H88" s="20">
        <v>6325</v>
      </c>
      <c r="I88" s="17" t="s">
        <v>460</v>
      </c>
      <c r="J88" s="17"/>
    </row>
    <row r="89" spans="1:10">
      <c r="A89" s="18">
        <v>403</v>
      </c>
      <c r="B89" s="17">
        <v>89</v>
      </c>
      <c r="C89" s="17" t="s">
        <v>174</v>
      </c>
      <c r="D89" s="17" t="s">
        <v>173</v>
      </c>
      <c r="E89" s="17"/>
      <c r="F89" s="17"/>
      <c r="G89" s="17"/>
      <c r="H89" s="20">
        <v>6325</v>
      </c>
      <c r="I89" s="17" t="s">
        <v>461</v>
      </c>
      <c r="J89" s="17">
        <v>6750</v>
      </c>
    </row>
    <row r="90" spans="1:10">
      <c r="A90" s="18">
        <v>463</v>
      </c>
      <c r="B90" s="17">
        <v>90</v>
      </c>
      <c r="C90" s="17" t="s">
        <v>175</v>
      </c>
      <c r="D90" s="17" t="s">
        <v>173</v>
      </c>
      <c r="E90" s="17"/>
      <c r="F90" s="17"/>
      <c r="G90" s="17"/>
      <c r="H90" s="20">
        <v>13014</v>
      </c>
      <c r="I90" s="17" t="s">
        <v>462</v>
      </c>
      <c r="J90" s="17">
        <v>3750</v>
      </c>
    </row>
    <row r="91" spans="1:10">
      <c r="A91" s="18">
        <v>464</v>
      </c>
      <c r="B91" s="17">
        <v>91</v>
      </c>
      <c r="C91" s="17" t="s">
        <v>176</v>
      </c>
      <c r="D91" s="17" t="s">
        <v>173</v>
      </c>
      <c r="E91" s="17"/>
      <c r="F91" s="17"/>
      <c r="G91" s="17"/>
      <c r="H91" s="20">
        <v>6325</v>
      </c>
      <c r="I91" s="17" t="s">
        <v>463</v>
      </c>
      <c r="J91" s="17">
        <v>6225</v>
      </c>
    </row>
    <row r="92" spans="1:10">
      <c r="A92" s="18">
        <v>433</v>
      </c>
      <c r="B92" s="17">
        <v>92</v>
      </c>
      <c r="C92" s="17" t="s">
        <v>177</v>
      </c>
      <c r="D92" s="17" t="s">
        <v>178</v>
      </c>
      <c r="E92" s="17"/>
      <c r="F92" s="17"/>
      <c r="G92" s="17"/>
      <c r="H92" s="20">
        <v>2708</v>
      </c>
      <c r="I92" s="17" t="s">
        <v>464</v>
      </c>
      <c r="J92" s="17">
        <v>13950</v>
      </c>
    </row>
    <row r="93" spans="1:10">
      <c r="A93" s="18">
        <v>430</v>
      </c>
      <c r="B93" s="17">
        <v>93</v>
      </c>
      <c r="C93" s="17" t="s">
        <v>179</v>
      </c>
      <c r="D93" s="17" t="s">
        <v>178</v>
      </c>
      <c r="E93" s="17"/>
      <c r="F93" s="17"/>
      <c r="G93" s="17"/>
      <c r="H93" s="20">
        <v>5945</v>
      </c>
      <c r="I93" s="17" t="s">
        <v>465</v>
      </c>
      <c r="J93" s="17"/>
    </row>
    <row r="94" spans="1:10">
      <c r="A94" s="18">
        <v>445</v>
      </c>
      <c r="B94" s="17">
        <v>94</v>
      </c>
      <c r="C94" s="17" t="s">
        <v>180</v>
      </c>
      <c r="D94" s="17" t="s">
        <v>181</v>
      </c>
      <c r="E94" s="17">
        <v>2690</v>
      </c>
      <c r="F94" s="17">
        <v>155467</v>
      </c>
      <c r="G94" s="17">
        <v>17500</v>
      </c>
      <c r="H94" s="20">
        <v>6117</v>
      </c>
      <c r="I94" s="17" t="s">
        <v>466</v>
      </c>
      <c r="J94" s="17">
        <v>5400</v>
      </c>
    </row>
    <row r="95" spans="1:10">
      <c r="A95" s="18">
        <v>448</v>
      </c>
      <c r="B95" s="17">
        <v>95</v>
      </c>
      <c r="C95" s="17" t="s">
        <v>182</v>
      </c>
      <c r="D95" s="17" t="s">
        <v>181</v>
      </c>
      <c r="E95" s="17"/>
      <c r="F95" s="17">
        <v>123303</v>
      </c>
      <c r="G95" s="17">
        <v>14000</v>
      </c>
      <c r="H95" s="20">
        <v>2708</v>
      </c>
      <c r="I95" s="17" t="s">
        <v>467</v>
      </c>
      <c r="J95" s="17">
        <v>5400</v>
      </c>
    </row>
    <row r="96" spans="1:10">
      <c r="A96" s="18">
        <v>534</v>
      </c>
      <c r="B96" s="17">
        <v>96</v>
      </c>
      <c r="C96" s="17" t="s">
        <v>183</v>
      </c>
      <c r="D96" s="17" t="s">
        <v>184</v>
      </c>
      <c r="E96" s="17"/>
      <c r="F96" s="17"/>
      <c r="G96" s="17"/>
      <c r="H96" s="20">
        <v>3200</v>
      </c>
      <c r="I96" s="17" t="s">
        <v>468</v>
      </c>
      <c r="J96" s="17"/>
    </row>
    <row r="97" spans="1:10">
      <c r="A97" s="18">
        <v>535</v>
      </c>
      <c r="B97" s="17">
        <v>97</v>
      </c>
      <c r="C97" s="17" t="s">
        <v>185</v>
      </c>
      <c r="D97" s="17" t="s">
        <v>184</v>
      </c>
      <c r="E97" s="17"/>
      <c r="F97" s="17"/>
      <c r="G97" s="17"/>
      <c r="H97" s="20">
        <v>2942</v>
      </c>
      <c r="I97" s="17" t="s">
        <v>469</v>
      </c>
      <c r="J97" s="17"/>
    </row>
    <row r="98" spans="1:10">
      <c r="A98" s="18">
        <v>536</v>
      </c>
      <c r="B98" s="17">
        <v>98</v>
      </c>
      <c r="C98" s="17" t="s">
        <v>186</v>
      </c>
      <c r="D98" s="17" t="s">
        <v>184</v>
      </c>
      <c r="E98" s="17"/>
      <c r="F98" s="17"/>
      <c r="G98" s="17"/>
      <c r="H98" s="20">
        <v>2942</v>
      </c>
      <c r="I98" s="17" t="s">
        <v>470</v>
      </c>
      <c r="J98" s="17"/>
    </row>
    <row r="99" spans="1:10">
      <c r="A99" s="18">
        <v>537</v>
      </c>
      <c r="B99" s="17">
        <v>99</v>
      </c>
      <c r="C99" s="17" t="s">
        <v>187</v>
      </c>
      <c r="D99" s="17" t="s">
        <v>184</v>
      </c>
      <c r="E99" s="17"/>
      <c r="F99" s="17"/>
      <c r="G99" s="17"/>
      <c r="H99" s="20">
        <v>2942</v>
      </c>
      <c r="I99" s="17" t="s">
        <v>471</v>
      </c>
      <c r="J99" s="17"/>
    </row>
    <row r="100" spans="1:10">
      <c r="A100" s="18">
        <v>538</v>
      </c>
      <c r="B100" s="17">
        <v>100</v>
      </c>
      <c r="C100" s="17" t="s">
        <v>188</v>
      </c>
      <c r="D100" s="17" t="s">
        <v>184</v>
      </c>
      <c r="E100" s="17"/>
      <c r="F100" s="17"/>
      <c r="G100" s="17"/>
      <c r="H100" s="20">
        <v>2942</v>
      </c>
      <c r="I100" s="17" t="s">
        <v>472</v>
      </c>
      <c r="J100" s="17"/>
    </row>
    <row r="101" spans="1:10">
      <c r="A101" s="18">
        <v>539</v>
      </c>
      <c r="B101" s="17">
        <v>101</v>
      </c>
      <c r="C101" s="17" t="s">
        <v>189</v>
      </c>
      <c r="D101" s="17" t="s">
        <v>184</v>
      </c>
      <c r="E101" s="17"/>
      <c r="F101" s="17"/>
      <c r="G101" s="17"/>
      <c r="H101" s="20">
        <v>2942</v>
      </c>
      <c r="I101" s="17" t="s">
        <v>473</v>
      </c>
      <c r="J101" s="17"/>
    </row>
    <row r="102" spans="1:10">
      <c r="A102" s="18">
        <v>501</v>
      </c>
      <c r="B102" s="17">
        <v>102</v>
      </c>
      <c r="C102" s="17" t="s">
        <v>190</v>
      </c>
      <c r="D102" s="17" t="s">
        <v>148</v>
      </c>
      <c r="E102" s="17"/>
      <c r="F102" s="17"/>
      <c r="G102" s="17"/>
      <c r="H102" s="20">
        <v>4124</v>
      </c>
      <c r="I102" s="17" t="s">
        <v>474</v>
      </c>
      <c r="J102" s="17">
        <v>6075</v>
      </c>
    </row>
    <row r="103" spans="1:10">
      <c r="A103" s="18">
        <v>524</v>
      </c>
      <c r="B103" s="17">
        <v>103</v>
      </c>
      <c r="C103" s="17" t="s">
        <v>191</v>
      </c>
      <c r="D103" s="17" t="s">
        <v>151</v>
      </c>
      <c r="E103" s="17"/>
      <c r="F103" s="17"/>
      <c r="G103" s="17"/>
      <c r="H103" s="20">
        <v>6117</v>
      </c>
      <c r="I103" s="17" t="s">
        <v>475</v>
      </c>
      <c r="J103" s="17">
        <v>7500</v>
      </c>
    </row>
    <row r="104" spans="1:10">
      <c r="A104" s="18">
        <v>505</v>
      </c>
      <c r="B104" s="17">
        <v>104</v>
      </c>
      <c r="C104" s="17" t="s">
        <v>192</v>
      </c>
      <c r="D104" s="17" t="s">
        <v>193</v>
      </c>
      <c r="E104" s="17"/>
      <c r="F104" s="17"/>
      <c r="G104" s="17"/>
      <c r="H104" s="20">
        <v>3789</v>
      </c>
      <c r="I104" s="17" t="s">
        <v>476</v>
      </c>
      <c r="J104" s="17"/>
    </row>
    <row r="105" spans="1:10">
      <c r="A105" s="18">
        <v>531</v>
      </c>
      <c r="B105" s="17">
        <v>105</v>
      </c>
      <c r="C105" s="17" t="s">
        <v>194</v>
      </c>
      <c r="D105" s="17" t="s">
        <v>195</v>
      </c>
      <c r="E105" s="17"/>
      <c r="F105" s="17"/>
      <c r="G105" s="17"/>
      <c r="H105" s="20">
        <v>3200</v>
      </c>
      <c r="I105" s="17" t="s">
        <v>477</v>
      </c>
      <c r="J105" s="17">
        <v>5850</v>
      </c>
    </row>
    <row r="106" spans="1:10">
      <c r="A106" s="18">
        <v>530</v>
      </c>
      <c r="B106" s="17">
        <v>106</v>
      </c>
      <c r="C106" s="17" t="s">
        <v>196</v>
      </c>
      <c r="D106" s="17" t="s">
        <v>195</v>
      </c>
      <c r="E106" s="17"/>
      <c r="F106" s="17"/>
      <c r="G106" s="17"/>
      <c r="H106" s="20">
        <v>2942</v>
      </c>
      <c r="I106" s="17" t="s">
        <v>478</v>
      </c>
      <c r="J106" s="17"/>
    </row>
    <row r="107" spans="1:10">
      <c r="A107" s="18">
        <v>532</v>
      </c>
      <c r="B107" s="17">
        <v>107</v>
      </c>
      <c r="C107" s="17" t="s">
        <v>197</v>
      </c>
      <c r="D107" s="17" t="s">
        <v>195</v>
      </c>
      <c r="E107" s="17"/>
      <c r="F107" s="17"/>
      <c r="G107" s="17"/>
      <c r="H107" s="20">
        <v>10000</v>
      </c>
      <c r="I107" s="17" t="s">
        <v>479</v>
      </c>
      <c r="J107" s="17"/>
    </row>
    <row r="108" spans="1:10">
      <c r="A108" s="18">
        <v>512</v>
      </c>
      <c r="B108" s="17">
        <v>108</v>
      </c>
      <c r="C108" s="17" t="s">
        <v>198</v>
      </c>
      <c r="D108" s="17" t="s">
        <v>195</v>
      </c>
      <c r="E108" s="17"/>
      <c r="F108" s="17"/>
      <c r="G108" s="17"/>
      <c r="H108" s="20">
        <v>5614</v>
      </c>
      <c r="I108" s="17" t="s">
        <v>480</v>
      </c>
      <c r="J108" s="17"/>
    </row>
    <row r="109" spans="1:10">
      <c r="A109" s="18">
        <v>510</v>
      </c>
      <c r="B109" s="17">
        <v>109</v>
      </c>
      <c r="C109" s="17" t="s">
        <v>199</v>
      </c>
      <c r="D109" s="17" t="s">
        <v>195</v>
      </c>
      <c r="E109" s="17"/>
      <c r="F109" s="17"/>
      <c r="G109" s="17"/>
      <c r="H109" s="20">
        <v>3200</v>
      </c>
      <c r="I109" s="17" t="s">
        <v>481</v>
      </c>
      <c r="J109" s="17">
        <v>6300</v>
      </c>
    </row>
    <row r="110" spans="1:10">
      <c r="A110" s="18">
        <v>507</v>
      </c>
      <c r="B110" s="17">
        <v>110</v>
      </c>
      <c r="C110" s="17" t="s">
        <v>200</v>
      </c>
      <c r="D110" s="17" t="s">
        <v>201</v>
      </c>
      <c r="E110" s="17"/>
      <c r="F110" s="17"/>
      <c r="G110" s="17"/>
      <c r="H110" s="20">
        <v>2708</v>
      </c>
      <c r="I110" s="17" t="s">
        <v>482</v>
      </c>
      <c r="J110" s="17">
        <v>5400</v>
      </c>
    </row>
    <row r="111" spans="1:10">
      <c r="A111" s="18">
        <v>525</v>
      </c>
      <c r="B111" s="17">
        <v>111</v>
      </c>
      <c r="C111" s="17" t="s">
        <v>202</v>
      </c>
      <c r="D111" s="17" t="s">
        <v>201</v>
      </c>
      <c r="E111" s="17"/>
      <c r="F111" s="17"/>
      <c r="G111" s="17"/>
      <c r="H111" s="20">
        <v>2708</v>
      </c>
      <c r="I111" s="17" t="s">
        <v>483</v>
      </c>
      <c r="J111" s="23">
        <v>12150</v>
      </c>
    </row>
    <row r="112" spans="1:10">
      <c r="A112" s="18">
        <v>502</v>
      </c>
      <c r="B112" s="17">
        <v>112</v>
      </c>
      <c r="C112" s="17" t="s">
        <v>203</v>
      </c>
      <c r="D112" s="17" t="s">
        <v>166</v>
      </c>
      <c r="E112" s="17"/>
      <c r="F112" s="17"/>
      <c r="G112" s="17"/>
      <c r="H112" s="20">
        <v>6324</v>
      </c>
      <c r="I112" s="17" t="s">
        <v>484</v>
      </c>
      <c r="J112" s="17"/>
    </row>
    <row r="113" spans="1:10">
      <c r="A113" s="18">
        <v>508</v>
      </c>
      <c r="B113" s="17">
        <v>113</v>
      </c>
      <c r="C113" s="17" t="s">
        <v>204</v>
      </c>
      <c r="D113" s="17" t="s">
        <v>205</v>
      </c>
      <c r="E113" s="17"/>
      <c r="F113" s="17"/>
      <c r="G113" s="17"/>
      <c r="H113" s="20">
        <v>6325</v>
      </c>
      <c r="I113" s="17" t="s">
        <v>485</v>
      </c>
      <c r="J113" s="17"/>
    </row>
    <row r="114" spans="1:10">
      <c r="A114" s="18">
        <v>509</v>
      </c>
      <c r="B114" s="17">
        <v>114</v>
      </c>
      <c r="C114" s="17" t="s">
        <v>206</v>
      </c>
      <c r="D114" s="17" t="s">
        <v>205</v>
      </c>
      <c r="E114" s="17"/>
      <c r="F114" s="17"/>
      <c r="G114" s="17"/>
      <c r="H114" s="20">
        <v>6325</v>
      </c>
      <c r="I114" s="17" t="s">
        <v>486</v>
      </c>
      <c r="J114" s="17"/>
    </row>
    <row r="115" spans="1:10">
      <c r="A115" s="18">
        <v>533</v>
      </c>
      <c r="B115" s="17">
        <v>115</v>
      </c>
      <c r="C115" s="17" t="s">
        <v>207</v>
      </c>
      <c r="D115" s="17" t="s">
        <v>208</v>
      </c>
      <c r="E115" s="17"/>
      <c r="F115" s="17"/>
      <c r="G115" s="17"/>
      <c r="H115" s="20">
        <v>2792</v>
      </c>
      <c r="I115" s="17" t="s">
        <v>487</v>
      </c>
      <c r="J115" s="17">
        <v>5400</v>
      </c>
    </row>
    <row r="116" spans="1:10">
      <c r="A116" s="18">
        <v>550</v>
      </c>
      <c r="B116" s="17">
        <v>116</v>
      </c>
      <c r="C116" s="17" t="s">
        <v>209</v>
      </c>
      <c r="D116" s="17" t="s">
        <v>208</v>
      </c>
      <c r="E116" s="17"/>
      <c r="F116" s="17"/>
      <c r="G116" s="17"/>
      <c r="H116" s="20">
        <v>2942</v>
      </c>
      <c r="I116" s="17" t="s">
        <v>488</v>
      </c>
      <c r="J116" s="17">
        <v>7500</v>
      </c>
    </row>
    <row r="117" spans="1:10">
      <c r="A117" s="18">
        <v>549</v>
      </c>
      <c r="B117" s="17">
        <v>117</v>
      </c>
      <c r="C117" s="17" t="s">
        <v>210</v>
      </c>
      <c r="D117" s="17" t="s">
        <v>208</v>
      </c>
      <c r="E117" s="17"/>
      <c r="F117" s="17"/>
      <c r="G117" s="17"/>
      <c r="H117" s="20">
        <v>2942</v>
      </c>
      <c r="I117" s="17" t="s">
        <v>489</v>
      </c>
      <c r="J117" s="17">
        <v>7500</v>
      </c>
    </row>
    <row r="118" spans="1:10">
      <c r="A118" s="18">
        <v>548</v>
      </c>
      <c r="B118" s="17">
        <v>118</v>
      </c>
      <c r="C118" s="17" t="s">
        <v>211</v>
      </c>
      <c r="D118" s="17" t="s">
        <v>208</v>
      </c>
      <c r="E118" s="17"/>
      <c r="F118" s="17"/>
      <c r="G118" s="17"/>
      <c r="H118" s="20">
        <v>3383</v>
      </c>
      <c r="I118" s="17" t="s">
        <v>490</v>
      </c>
      <c r="J118" s="17">
        <v>7200</v>
      </c>
    </row>
    <row r="119" spans="1:10">
      <c r="A119" s="18">
        <v>574</v>
      </c>
      <c r="B119" s="17">
        <v>119</v>
      </c>
      <c r="C119" s="17" t="s">
        <v>212</v>
      </c>
      <c r="D119" s="17" t="s">
        <v>181</v>
      </c>
      <c r="E119" s="17">
        <v>1345</v>
      </c>
      <c r="F119" s="17"/>
      <c r="G119" s="17"/>
      <c r="H119" s="20">
        <v>2942</v>
      </c>
      <c r="I119" s="17" t="s">
        <v>491</v>
      </c>
      <c r="J119" s="17">
        <v>7500</v>
      </c>
    </row>
    <row r="120" spans="1:10">
      <c r="A120" s="18">
        <v>575</v>
      </c>
      <c r="B120" s="17">
        <v>120</v>
      </c>
      <c r="C120" s="17" t="s">
        <v>213</v>
      </c>
      <c r="D120" s="17" t="s">
        <v>181</v>
      </c>
      <c r="E120" s="17"/>
      <c r="F120" s="17">
        <v>44940</v>
      </c>
      <c r="G120" s="17"/>
      <c r="H120" s="20">
        <v>2942</v>
      </c>
      <c r="I120" s="17" t="s">
        <v>492</v>
      </c>
      <c r="J120" s="17">
        <v>5400</v>
      </c>
    </row>
    <row r="121" spans="1:10">
      <c r="A121" s="18">
        <v>576</v>
      </c>
      <c r="B121" s="17">
        <v>121</v>
      </c>
      <c r="C121" s="17" t="s">
        <v>214</v>
      </c>
      <c r="D121" s="17" t="s">
        <v>215</v>
      </c>
      <c r="E121" s="17"/>
      <c r="F121" s="17"/>
      <c r="G121" s="17"/>
      <c r="H121" s="20">
        <v>3026</v>
      </c>
      <c r="I121" s="17" t="s">
        <v>493</v>
      </c>
      <c r="J121" s="17">
        <v>5850</v>
      </c>
    </row>
    <row r="122" spans="1:10">
      <c r="A122" s="18">
        <v>577</v>
      </c>
      <c r="B122" s="17">
        <v>122</v>
      </c>
      <c r="C122" s="17" t="s">
        <v>216</v>
      </c>
      <c r="D122" s="17" t="s">
        <v>215</v>
      </c>
      <c r="E122" s="17"/>
      <c r="F122" s="17"/>
      <c r="G122" s="17"/>
      <c r="H122" s="20">
        <v>3200</v>
      </c>
      <c r="I122" s="17" t="s">
        <v>494</v>
      </c>
      <c r="J122" s="17">
        <v>7500</v>
      </c>
    </row>
    <row r="123" spans="1:10">
      <c r="A123" s="18">
        <v>541</v>
      </c>
      <c r="B123" s="17">
        <v>123</v>
      </c>
      <c r="C123" s="17" t="s">
        <v>217</v>
      </c>
      <c r="D123" s="17" t="s">
        <v>218</v>
      </c>
      <c r="E123" s="17"/>
      <c r="F123" s="17"/>
      <c r="G123" s="17"/>
      <c r="H123" s="20">
        <v>2942</v>
      </c>
      <c r="I123" s="17" t="s">
        <v>495</v>
      </c>
      <c r="J123" s="17">
        <v>6300</v>
      </c>
    </row>
    <row r="124" spans="1:10">
      <c r="A124" s="18">
        <v>542</v>
      </c>
      <c r="B124" s="17">
        <v>124</v>
      </c>
      <c r="C124" s="17" t="s">
        <v>219</v>
      </c>
      <c r="D124" s="17" t="s">
        <v>218</v>
      </c>
      <c r="E124" s="17"/>
      <c r="F124" s="17"/>
      <c r="G124" s="17"/>
      <c r="H124" s="20">
        <v>5000</v>
      </c>
      <c r="I124" s="17" t="s">
        <v>496</v>
      </c>
      <c r="J124" s="17">
        <v>7875</v>
      </c>
    </row>
    <row r="125" spans="1:10">
      <c r="A125" s="18">
        <v>543</v>
      </c>
      <c r="B125" s="17">
        <v>125</v>
      </c>
      <c r="C125" s="17" t="s">
        <v>220</v>
      </c>
      <c r="D125" s="17" t="s">
        <v>218</v>
      </c>
      <c r="E125" s="17"/>
      <c r="F125" s="17"/>
      <c r="G125" s="17"/>
      <c r="H125" s="20">
        <v>5000</v>
      </c>
      <c r="I125" s="17" t="s">
        <v>497</v>
      </c>
      <c r="J125" s="17">
        <v>2475</v>
      </c>
    </row>
    <row r="126" spans="1:10">
      <c r="A126" s="18">
        <v>544</v>
      </c>
      <c r="B126" s="17">
        <v>126</v>
      </c>
      <c r="C126" s="17" t="s">
        <v>221</v>
      </c>
      <c r="D126" s="17" t="s">
        <v>218</v>
      </c>
      <c r="E126" s="17"/>
      <c r="F126" s="17"/>
      <c r="G126" s="17"/>
      <c r="H126" s="20">
        <v>2942</v>
      </c>
      <c r="I126" s="17" t="s">
        <v>498</v>
      </c>
      <c r="J126" s="17"/>
    </row>
    <row r="127" spans="1:10">
      <c r="A127" s="18">
        <v>545</v>
      </c>
      <c r="B127" s="17">
        <v>127</v>
      </c>
      <c r="C127" s="17" t="s">
        <v>222</v>
      </c>
      <c r="D127" s="17" t="s">
        <v>218</v>
      </c>
      <c r="E127" s="17"/>
      <c r="F127" s="17"/>
      <c r="G127" s="17"/>
      <c r="H127" s="20">
        <v>2942</v>
      </c>
      <c r="I127" s="17" t="s">
        <v>499</v>
      </c>
      <c r="J127" s="17"/>
    </row>
    <row r="128" spans="1:10">
      <c r="A128" s="18">
        <v>546</v>
      </c>
      <c r="B128" s="17">
        <v>128</v>
      </c>
      <c r="C128" s="17" t="s">
        <v>223</v>
      </c>
      <c r="D128" s="17" t="s">
        <v>218</v>
      </c>
      <c r="E128" s="17"/>
      <c r="F128" s="17"/>
      <c r="G128" s="17"/>
      <c r="H128" s="20">
        <v>2708</v>
      </c>
      <c r="I128" s="17" t="s">
        <v>500</v>
      </c>
      <c r="J128" s="17"/>
    </row>
    <row r="129" spans="1:10">
      <c r="A129" s="18">
        <v>551</v>
      </c>
      <c r="B129" s="17">
        <v>129</v>
      </c>
      <c r="C129" s="17" t="s">
        <v>224</v>
      </c>
      <c r="D129" s="17" t="s">
        <v>225</v>
      </c>
      <c r="E129" s="17"/>
      <c r="F129" s="17"/>
      <c r="G129" s="17"/>
      <c r="H129" s="20">
        <v>2942</v>
      </c>
      <c r="I129" s="17" t="s">
        <v>501</v>
      </c>
      <c r="J129" s="17">
        <v>5850</v>
      </c>
    </row>
    <row r="130" spans="1:10">
      <c r="A130" s="18">
        <v>552</v>
      </c>
      <c r="B130" s="17">
        <v>130</v>
      </c>
      <c r="C130" s="17" t="s">
        <v>226</v>
      </c>
      <c r="D130" s="17" t="s">
        <v>225</v>
      </c>
      <c r="E130" s="17"/>
      <c r="F130" s="17"/>
      <c r="G130" s="17"/>
      <c r="H130" s="20">
        <v>3200</v>
      </c>
      <c r="I130" s="17" t="s">
        <v>502</v>
      </c>
      <c r="J130" s="17"/>
    </row>
    <row r="131" spans="1:10">
      <c r="A131" s="18">
        <v>553</v>
      </c>
      <c r="B131" s="17">
        <v>131</v>
      </c>
      <c r="C131" s="17" t="s">
        <v>227</v>
      </c>
      <c r="D131" s="17" t="s">
        <v>225</v>
      </c>
      <c r="E131" s="17"/>
      <c r="F131" s="17"/>
      <c r="G131" s="17"/>
      <c r="H131" s="20">
        <v>2942</v>
      </c>
      <c r="I131" s="17" t="s">
        <v>503</v>
      </c>
      <c r="J131" s="17"/>
    </row>
    <row r="132" spans="1:10">
      <c r="A132" s="18">
        <v>554</v>
      </c>
      <c r="B132" s="17">
        <v>132</v>
      </c>
      <c r="C132" s="17" t="s">
        <v>228</v>
      </c>
      <c r="D132" s="17" t="s">
        <v>225</v>
      </c>
      <c r="E132" s="17"/>
      <c r="F132" s="17"/>
      <c r="G132" s="17"/>
      <c r="H132" s="20">
        <v>2942</v>
      </c>
      <c r="I132" s="17" t="s">
        <v>504</v>
      </c>
      <c r="J132" s="17"/>
    </row>
    <row r="133" spans="1:10">
      <c r="A133" s="18">
        <v>555</v>
      </c>
      <c r="B133" s="17">
        <v>133</v>
      </c>
      <c r="C133" s="17" t="s">
        <v>229</v>
      </c>
      <c r="D133" s="17" t="s">
        <v>225</v>
      </c>
      <c r="E133" s="17"/>
      <c r="F133" s="17"/>
      <c r="G133" s="17"/>
      <c r="H133" s="20">
        <v>2942</v>
      </c>
      <c r="I133" s="17" t="s">
        <v>505</v>
      </c>
      <c r="J133" s="17"/>
    </row>
    <row r="134" spans="1:10">
      <c r="A134" s="18">
        <v>556</v>
      </c>
      <c r="B134" s="17">
        <v>134</v>
      </c>
      <c r="C134" s="17" t="s">
        <v>230</v>
      </c>
      <c r="D134" s="17" t="s">
        <v>225</v>
      </c>
      <c r="E134" s="17"/>
      <c r="F134" s="17"/>
      <c r="G134" s="17"/>
      <c r="H134" s="20">
        <v>2861</v>
      </c>
      <c r="I134" s="17" t="s">
        <v>506</v>
      </c>
      <c r="J134" s="17"/>
    </row>
    <row r="135" spans="1:10">
      <c r="A135" s="18">
        <v>558</v>
      </c>
      <c r="B135" s="17">
        <v>135</v>
      </c>
      <c r="C135" s="17" t="s">
        <v>231</v>
      </c>
      <c r="D135" s="17" t="s">
        <v>225</v>
      </c>
      <c r="E135" s="17"/>
      <c r="F135" s="17"/>
      <c r="G135" s="17"/>
      <c r="H135" s="20">
        <v>2942</v>
      </c>
      <c r="I135" s="17" t="s">
        <v>507</v>
      </c>
      <c r="J135" s="17"/>
    </row>
    <row r="136" spans="1:10">
      <c r="A136" s="18">
        <v>557</v>
      </c>
      <c r="B136" s="17">
        <v>136</v>
      </c>
      <c r="C136" s="17" t="s">
        <v>232</v>
      </c>
      <c r="D136" s="17" t="s">
        <v>225</v>
      </c>
      <c r="E136" s="17"/>
      <c r="F136" s="17"/>
      <c r="G136" s="17"/>
      <c r="H136" s="20">
        <v>2708</v>
      </c>
      <c r="I136" s="17" t="s">
        <v>508</v>
      </c>
      <c r="J136" s="17"/>
    </row>
    <row r="137" spans="1:10">
      <c r="A137" s="18">
        <v>559</v>
      </c>
      <c r="B137" s="17">
        <v>137</v>
      </c>
      <c r="C137" s="17" t="s">
        <v>233</v>
      </c>
      <c r="D137" s="17" t="s">
        <v>234</v>
      </c>
      <c r="E137" s="17"/>
      <c r="F137" s="17"/>
      <c r="G137" s="17"/>
      <c r="H137" s="20">
        <v>2942</v>
      </c>
      <c r="I137" s="17" t="s">
        <v>509</v>
      </c>
      <c r="J137" s="17"/>
    </row>
    <row r="138" spans="1:10">
      <c r="A138" s="18">
        <v>560</v>
      </c>
      <c r="B138" s="17">
        <v>138</v>
      </c>
      <c r="C138" s="17" t="s">
        <v>235</v>
      </c>
      <c r="D138" s="17" t="s">
        <v>234</v>
      </c>
      <c r="E138" s="17"/>
      <c r="F138" s="17"/>
      <c r="G138" s="17"/>
      <c r="H138" s="20">
        <v>3298</v>
      </c>
      <c r="I138" s="17" t="s">
        <v>510</v>
      </c>
      <c r="J138" s="17"/>
    </row>
    <row r="139" spans="1:10">
      <c r="A139" s="18">
        <v>561</v>
      </c>
      <c r="B139" s="17">
        <v>139</v>
      </c>
      <c r="C139" s="17" t="s">
        <v>236</v>
      </c>
      <c r="D139" s="17" t="s">
        <v>234</v>
      </c>
      <c r="E139" s="17"/>
      <c r="F139" s="17"/>
      <c r="G139" s="17"/>
      <c r="H139" s="20">
        <v>3200</v>
      </c>
      <c r="I139" s="17" t="s">
        <v>511</v>
      </c>
      <c r="J139" s="17"/>
    </row>
    <row r="140" spans="1:10">
      <c r="A140" s="18">
        <v>562</v>
      </c>
      <c r="B140" s="17">
        <v>140</v>
      </c>
      <c r="C140" s="17" t="s">
        <v>237</v>
      </c>
      <c r="D140" s="17" t="s">
        <v>234</v>
      </c>
      <c r="E140" s="17"/>
      <c r="F140" s="17"/>
      <c r="G140" s="17"/>
      <c r="H140" s="20">
        <v>2942</v>
      </c>
      <c r="I140" s="17" t="s">
        <v>512</v>
      </c>
      <c r="J140" s="17"/>
    </row>
    <row r="141" spans="1:10">
      <c r="A141" s="18">
        <v>563</v>
      </c>
      <c r="B141" s="17">
        <v>141</v>
      </c>
      <c r="C141" s="17" t="s">
        <v>238</v>
      </c>
      <c r="D141" s="17" t="s">
        <v>234</v>
      </c>
      <c r="E141" s="17"/>
      <c r="F141" s="17"/>
      <c r="G141" s="17"/>
      <c r="H141" s="20">
        <v>2942</v>
      </c>
      <c r="I141" s="17" t="s">
        <v>513</v>
      </c>
      <c r="J141" s="17"/>
    </row>
    <row r="142" spans="1:10">
      <c r="A142" s="18">
        <v>564</v>
      </c>
      <c r="B142" s="17">
        <v>142</v>
      </c>
      <c r="C142" s="17" t="s">
        <v>239</v>
      </c>
      <c r="D142" s="17" t="s">
        <v>234</v>
      </c>
      <c r="E142" s="17"/>
      <c r="F142" s="17"/>
      <c r="G142" s="17"/>
      <c r="H142" s="20">
        <v>2942</v>
      </c>
      <c r="I142" s="17" t="s">
        <v>514</v>
      </c>
      <c r="J142" s="17"/>
    </row>
    <row r="143" spans="1:10">
      <c r="A143" s="18">
        <v>565</v>
      </c>
      <c r="B143" s="17">
        <v>143</v>
      </c>
      <c r="C143" s="17" t="s">
        <v>240</v>
      </c>
      <c r="D143" s="17" t="s">
        <v>234</v>
      </c>
      <c r="E143" s="17"/>
      <c r="F143" s="17"/>
      <c r="G143" s="17"/>
      <c r="H143" s="20">
        <v>2942</v>
      </c>
      <c r="I143" s="17" t="s">
        <v>515</v>
      </c>
      <c r="J143" s="17"/>
    </row>
    <row r="144" spans="1:10">
      <c r="A144" s="18">
        <v>567</v>
      </c>
      <c r="B144" s="17">
        <v>144</v>
      </c>
      <c r="C144" s="17" t="s">
        <v>241</v>
      </c>
      <c r="D144" s="17" t="s">
        <v>234</v>
      </c>
      <c r="E144" s="17"/>
      <c r="F144" s="17"/>
      <c r="G144" s="17"/>
      <c r="H144" s="20">
        <v>3200</v>
      </c>
      <c r="I144" s="17" t="s">
        <v>516</v>
      </c>
      <c r="J144" s="17"/>
    </row>
    <row r="145" spans="1:10">
      <c r="A145" s="18">
        <v>568</v>
      </c>
      <c r="B145" s="17">
        <v>145</v>
      </c>
      <c r="C145" s="17" t="s">
        <v>242</v>
      </c>
      <c r="D145" s="17" t="s">
        <v>234</v>
      </c>
      <c r="E145" s="17"/>
      <c r="F145" s="17"/>
      <c r="G145" s="17"/>
      <c r="H145" s="20">
        <v>2942</v>
      </c>
      <c r="I145" s="17" t="s">
        <v>517</v>
      </c>
      <c r="J145" s="17"/>
    </row>
    <row r="146" spans="1:10">
      <c r="A146" s="18">
        <v>570</v>
      </c>
      <c r="B146" s="17">
        <v>146</v>
      </c>
      <c r="C146" s="17" t="s">
        <v>243</v>
      </c>
      <c r="D146" s="17" t="s">
        <v>234</v>
      </c>
      <c r="E146" s="17"/>
      <c r="F146" s="17"/>
      <c r="G146" s="17"/>
      <c r="H146" s="20">
        <v>2942</v>
      </c>
      <c r="I146" s="17" t="s">
        <v>518</v>
      </c>
      <c r="J146" s="17"/>
    </row>
    <row r="147" spans="1:10">
      <c r="A147" s="18">
        <v>571</v>
      </c>
      <c r="B147" s="17">
        <v>147</v>
      </c>
      <c r="C147" s="17" t="s">
        <v>244</v>
      </c>
      <c r="D147" s="17" t="s">
        <v>234</v>
      </c>
      <c r="E147" s="17"/>
      <c r="F147" s="17"/>
      <c r="G147" s="17"/>
      <c r="H147" s="20">
        <v>2942</v>
      </c>
      <c r="I147" s="17" t="s">
        <v>519</v>
      </c>
      <c r="J147" s="17"/>
    </row>
    <row r="148" spans="1:10">
      <c r="A148" s="18">
        <v>572</v>
      </c>
      <c r="B148" s="17">
        <v>148</v>
      </c>
      <c r="C148" s="17" t="s">
        <v>245</v>
      </c>
      <c r="D148" s="17" t="s">
        <v>234</v>
      </c>
      <c r="E148" s="17"/>
      <c r="F148" s="17"/>
      <c r="G148" s="17"/>
      <c r="H148" s="20">
        <v>2942</v>
      </c>
      <c r="I148" s="17" t="s">
        <v>520</v>
      </c>
      <c r="J148" s="17"/>
    </row>
    <row r="149" spans="1:10">
      <c r="A149" s="18">
        <v>573</v>
      </c>
      <c r="B149" s="17">
        <v>149</v>
      </c>
      <c r="C149" s="17" t="s">
        <v>246</v>
      </c>
      <c r="D149" s="17" t="s">
        <v>234</v>
      </c>
      <c r="E149" s="17"/>
      <c r="F149" s="17"/>
      <c r="G149" s="17"/>
      <c r="H149" s="20">
        <v>3200</v>
      </c>
      <c r="I149" s="17" t="s">
        <v>521</v>
      </c>
      <c r="J149" s="17"/>
    </row>
    <row r="150" spans="1:10">
      <c r="A150" s="18">
        <v>569</v>
      </c>
      <c r="B150" s="17">
        <v>150</v>
      </c>
      <c r="C150" s="17" t="s">
        <v>247</v>
      </c>
      <c r="D150" s="17" t="s">
        <v>234</v>
      </c>
      <c r="E150" s="17"/>
      <c r="F150" s="17"/>
      <c r="G150" s="17"/>
      <c r="H150" s="20">
        <v>2942</v>
      </c>
      <c r="I150" s="17" t="s">
        <v>522</v>
      </c>
      <c r="J150" s="17"/>
    </row>
    <row r="151" spans="1:10">
      <c r="A151" s="18">
        <v>566</v>
      </c>
      <c r="B151" s="17">
        <v>151</v>
      </c>
      <c r="C151" s="17" t="s">
        <v>248</v>
      </c>
      <c r="D151" s="17" t="s">
        <v>234</v>
      </c>
      <c r="E151" s="17"/>
      <c r="F151" s="17"/>
      <c r="G151" s="17"/>
      <c r="H151" s="20">
        <v>2861</v>
      </c>
      <c r="I151" s="17" t="s">
        <v>523</v>
      </c>
      <c r="J151" s="17"/>
    </row>
    <row r="152" spans="1:10">
      <c r="A152" s="18">
        <v>580</v>
      </c>
      <c r="B152" s="17">
        <v>152</v>
      </c>
      <c r="C152" s="17" t="s">
        <v>249</v>
      </c>
      <c r="D152" s="17" t="s">
        <v>250</v>
      </c>
      <c r="E152" s="17"/>
      <c r="F152" s="17"/>
      <c r="G152" s="17"/>
      <c r="H152" s="20">
        <v>3200</v>
      </c>
      <c r="I152" s="17" t="s">
        <v>524</v>
      </c>
      <c r="J152" s="17"/>
    </row>
    <row r="153" spans="1:10">
      <c r="A153" s="18">
        <v>718</v>
      </c>
      <c r="B153" s="17">
        <v>153</v>
      </c>
      <c r="C153" s="17" t="s">
        <v>251</v>
      </c>
      <c r="D153" s="17" t="s">
        <v>252</v>
      </c>
      <c r="E153" s="17">
        <v>971</v>
      </c>
      <c r="F153" s="17">
        <v>30802</v>
      </c>
      <c r="G153" s="17"/>
      <c r="H153" s="20">
        <v>2868</v>
      </c>
      <c r="I153" s="17" t="s">
        <v>525</v>
      </c>
      <c r="J153" s="17">
        <v>3000</v>
      </c>
    </row>
    <row r="154" spans="1:10">
      <c r="A154" s="18">
        <v>716</v>
      </c>
      <c r="B154" s="17">
        <v>154</v>
      </c>
      <c r="C154" s="17" t="s">
        <v>253</v>
      </c>
      <c r="D154" s="17" t="s">
        <v>127</v>
      </c>
      <c r="E154" s="17">
        <v>6360</v>
      </c>
      <c r="F154" s="17">
        <v>173833</v>
      </c>
      <c r="G154" s="17">
        <v>19500</v>
      </c>
      <c r="H154" s="20">
        <v>5614</v>
      </c>
      <c r="I154" s="17" t="s">
        <v>526</v>
      </c>
      <c r="J154" s="17">
        <v>7500</v>
      </c>
    </row>
    <row r="155" spans="1:10">
      <c r="A155" s="18">
        <v>707</v>
      </c>
      <c r="B155" s="17">
        <v>155</v>
      </c>
      <c r="C155" s="17" t="s">
        <v>254</v>
      </c>
      <c r="D155" s="17" t="s">
        <v>137</v>
      </c>
      <c r="E155" s="17"/>
      <c r="F155" s="17"/>
      <c r="G155" s="17"/>
      <c r="H155" s="20">
        <v>4125</v>
      </c>
      <c r="I155" s="17" t="s">
        <v>527</v>
      </c>
      <c r="J155" s="17">
        <v>7500</v>
      </c>
    </row>
    <row r="156" spans="1:10">
      <c r="A156" s="18">
        <v>708</v>
      </c>
      <c r="B156" s="17">
        <v>156</v>
      </c>
      <c r="C156" s="17" t="s">
        <v>255</v>
      </c>
      <c r="D156" s="17" t="s">
        <v>137</v>
      </c>
      <c r="E156" s="17"/>
      <c r="F156" s="17"/>
      <c r="G156" s="17"/>
      <c r="H156" s="20">
        <v>4241</v>
      </c>
      <c r="I156" s="17" t="s">
        <v>528</v>
      </c>
      <c r="J156" s="17">
        <v>7200</v>
      </c>
    </row>
    <row r="157" spans="1:10">
      <c r="A157" s="18">
        <v>715</v>
      </c>
      <c r="B157" s="17">
        <v>157</v>
      </c>
      <c r="C157" s="17" t="s">
        <v>256</v>
      </c>
      <c r="D157" s="17" t="s">
        <v>257</v>
      </c>
      <c r="E157" s="17"/>
      <c r="F157" s="17"/>
      <c r="G157" s="17"/>
      <c r="H157" s="20">
        <v>4124</v>
      </c>
      <c r="I157" s="17" t="s">
        <v>529</v>
      </c>
      <c r="J157" s="17">
        <v>5850</v>
      </c>
    </row>
    <row r="158" spans="1:10">
      <c r="A158" s="18">
        <v>709</v>
      </c>
      <c r="B158" s="17">
        <v>158</v>
      </c>
      <c r="C158" s="17" t="s">
        <v>258</v>
      </c>
      <c r="D158" s="17" t="s">
        <v>259</v>
      </c>
      <c r="E158" s="17"/>
      <c r="F158" s="17"/>
      <c r="G158" s="17"/>
      <c r="H158" s="20">
        <v>3789</v>
      </c>
      <c r="I158" s="17" t="s">
        <v>530</v>
      </c>
      <c r="J158" s="17">
        <v>7500</v>
      </c>
    </row>
    <row r="159" spans="1:10">
      <c r="A159" s="18">
        <v>710</v>
      </c>
      <c r="B159" s="17">
        <v>159</v>
      </c>
      <c r="C159" s="17" t="s">
        <v>260</v>
      </c>
      <c r="D159" s="17" t="s">
        <v>259</v>
      </c>
      <c r="E159" s="17"/>
      <c r="F159" s="17"/>
      <c r="G159" s="17"/>
      <c r="H159" s="20">
        <v>3789</v>
      </c>
      <c r="I159" s="17" t="s">
        <v>531</v>
      </c>
      <c r="J159" s="17"/>
    </row>
    <row r="160" spans="1:10">
      <c r="A160" s="18">
        <v>711</v>
      </c>
      <c r="B160" s="17">
        <v>160</v>
      </c>
      <c r="C160" s="17" t="s">
        <v>261</v>
      </c>
      <c r="D160" s="17" t="s">
        <v>259</v>
      </c>
      <c r="E160" s="17"/>
      <c r="F160" s="17"/>
      <c r="G160" s="17"/>
      <c r="H160" s="20">
        <v>2634</v>
      </c>
      <c r="I160" s="17" t="s">
        <v>532</v>
      </c>
      <c r="J160" s="17">
        <v>11700</v>
      </c>
    </row>
    <row r="161" spans="1:10">
      <c r="A161" s="18">
        <v>712</v>
      </c>
      <c r="B161" s="17">
        <v>161</v>
      </c>
      <c r="C161" s="17" t="s">
        <v>262</v>
      </c>
      <c r="D161" s="17" t="s">
        <v>263</v>
      </c>
      <c r="E161" s="17"/>
      <c r="F161" s="17"/>
      <c r="G161" s="17"/>
      <c r="H161" s="20">
        <v>5778</v>
      </c>
      <c r="I161" s="17" t="s">
        <v>533</v>
      </c>
      <c r="J161" s="17"/>
    </row>
    <row r="162" spans="1:10">
      <c r="A162" s="18">
        <v>713</v>
      </c>
      <c r="B162" s="17">
        <v>162</v>
      </c>
      <c r="C162" s="17" t="s">
        <v>264</v>
      </c>
      <c r="D162" s="17" t="s">
        <v>263</v>
      </c>
      <c r="E162" s="17"/>
      <c r="F162" s="17"/>
      <c r="G162" s="17"/>
      <c r="H162" s="20">
        <v>3193</v>
      </c>
      <c r="I162" s="17" t="s">
        <v>534</v>
      </c>
      <c r="J162" s="17"/>
    </row>
    <row r="163" spans="1:10">
      <c r="A163" s="18">
        <v>717</v>
      </c>
      <c r="B163" s="17">
        <v>163</v>
      </c>
      <c r="C163" s="17" t="s">
        <v>265</v>
      </c>
      <c r="D163" s="17" t="s">
        <v>266</v>
      </c>
      <c r="E163" s="17"/>
      <c r="F163" s="17"/>
      <c r="G163" s="17"/>
      <c r="H163" s="20">
        <v>3789</v>
      </c>
      <c r="I163" s="17" t="s">
        <v>535</v>
      </c>
      <c r="J163" s="17"/>
    </row>
    <row r="164" spans="1:10">
      <c r="A164" s="18">
        <v>719</v>
      </c>
      <c r="B164" s="17">
        <v>164</v>
      </c>
      <c r="C164" s="17" t="s">
        <v>267</v>
      </c>
      <c r="D164" s="17" t="s">
        <v>268</v>
      </c>
      <c r="E164" s="17"/>
      <c r="F164" s="17"/>
      <c r="G164" s="17"/>
      <c r="H164" s="20"/>
      <c r="I164" s="17" t="s">
        <v>648</v>
      </c>
      <c r="J164" s="17"/>
    </row>
    <row r="165" spans="1:10">
      <c r="A165" s="18">
        <v>714</v>
      </c>
      <c r="B165" s="17">
        <v>165</v>
      </c>
      <c r="C165" s="17" t="s">
        <v>269</v>
      </c>
      <c r="D165" s="17" t="s">
        <v>270</v>
      </c>
      <c r="E165" s="17"/>
      <c r="F165" s="17"/>
      <c r="G165" s="17"/>
      <c r="H165" s="20">
        <v>6117</v>
      </c>
      <c r="I165" s="17" t="s">
        <v>536</v>
      </c>
      <c r="J165" s="17"/>
    </row>
    <row r="166" spans="1:10">
      <c r="A166" s="18">
        <v>721</v>
      </c>
      <c r="B166" s="17">
        <v>166</v>
      </c>
      <c r="C166" s="17" t="s">
        <v>271</v>
      </c>
      <c r="D166" s="17" t="s">
        <v>270</v>
      </c>
      <c r="E166" s="17"/>
      <c r="F166" s="17"/>
      <c r="G166" s="17"/>
      <c r="H166" s="20">
        <v>6324</v>
      </c>
      <c r="I166" s="17" t="s">
        <v>537</v>
      </c>
      <c r="J166" s="17"/>
    </row>
    <row r="167" spans="1:10">
      <c r="A167" s="18">
        <v>818</v>
      </c>
      <c r="B167" s="17">
        <v>167</v>
      </c>
      <c r="C167" s="17" t="s">
        <v>272</v>
      </c>
      <c r="D167" s="17" t="s">
        <v>99</v>
      </c>
      <c r="E167" s="17"/>
      <c r="F167" s="17"/>
      <c r="G167" s="17"/>
      <c r="H167" s="20">
        <v>2701</v>
      </c>
      <c r="I167" s="17" t="s">
        <v>538</v>
      </c>
      <c r="J167" s="17"/>
    </row>
    <row r="168" spans="1:10">
      <c r="A168" s="18">
        <v>807</v>
      </c>
      <c r="B168" s="17">
        <v>168</v>
      </c>
      <c r="C168" s="17" t="s">
        <v>273</v>
      </c>
      <c r="D168" s="17" t="s">
        <v>274</v>
      </c>
      <c r="E168" s="17"/>
      <c r="F168" s="17"/>
      <c r="G168" s="17"/>
      <c r="H168" s="20">
        <v>866</v>
      </c>
      <c r="I168" s="17" t="s">
        <v>539</v>
      </c>
      <c r="J168" s="17"/>
    </row>
    <row r="169" spans="1:10">
      <c r="A169" s="18">
        <v>806</v>
      </c>
      <c r="B169" s="17">
        <v>169</v>
      </c>
      <c r="C169" s="17" t="s">
        <v>275</v>
      </c>
      <c r="D169" s="17" t="s">
        <v>276</v>
      </c>
      <c r="E169" s="17"/>
      <c r="F169" s="17"/>
      <c r="G169" s="17"/>
      <c r="H169" s="20">
        <v>2406</v>
      </c>
      <c r="I169" s="17" t="s">
        <v>540</v>
      </c>
      <c r="J169" s="17"/>
    </row>
    <row r="170" spans="1:10">
      <c r="A170" s="18">
        <v>813</v>
      </c>
      <c r="B170" s="17">
        <v>170</v>
      </c>
      <c r="C170" s="17" t="s">
        <v>277</v>
      </c>
      <c r="D170" s="17" t="s">
        <v>109</v>
      </c>
      <c r="E170" s="17"/>
      <c r="F170" s="17"/>
      <c r="G170" s="17"/>
      <c r="H170" s="20"/>
      <c r="I170" s="17" t="s">
        <v>541</v>
      </c>
      <c r="J170" s="17"/>
    </row>
    <row r="171" spans="1:10">
      <c r="A171" s="18">
        <v>815</v>
      </c>
      <c r="B171" s="17">
        <v>171</v>
      </c>
      <c r="C171" s="17" t="s">
        <v>278</v>
      </c>
      <c r="D171" s="17" t="s">
        <v>109</v>
      </c>
      <c r="E171" s="17"/>
      <c r="F171" s="17"/>
      <c r="G171" s="17"/>
      <c r="H171" s="20"/>
      <c r="I171" s="17" t="s">
        <v>542</v>
      </c>
      <c r="J171" s="17"/>
    </row>
    <row r="172" spans="1:10">
      <c r="A172" s="18">
        <v>847</v>
      </c>
      <c r="B172" s="17">
        <v>172</v>
      </c>
      <c r="C172" s="17" t="s">
        <v>279</v>
      </c>
      <c r="D172" s="17" t="s">
        <v>280</v>
      </c>
      <c r="E172" s="17">
        <v>80</v>
      </c>
      <c r="F172" s="17"/>
      <c r="G172" s="17"/>
      <c r="H172" s="20"/>
      <c r="I172" s="17" t="s">
        <v>543</v>
      </c>
      <c r="J172" s="17"/>
    </row>
    <row r="173" spans="1:10">
      <c r="A173" s="18">
        <v>848</v>
      </c>
      <c r="B173" s="17">
        <v>173</v>
      </c>
      <c r="C173" s="17" t="s">
        <v>281</v>
      </c>
      <c r="D173" s="17" t="s">
        <v>280</v>
      </c>
      <c r="E173" s="17">
        <v>1076</v>
      </c>
      <c r="F173" s="17"/>
      <c r="G173" s="17"/>
      <c r="H173" s="20">
        <v>1348</v>
      </c>
      <c r="I173" s="17" t="s">
        <v>544</v>
      </c>
      <c r="J173" s="17"/>
    </row>
    <row r="174" spans="1:10">
      <c r="A174" s="18">
        <v>855</v>
      </c>
      <c r="B174" s="17">
        <v>174</v>
      </c>
      <c r="C174" s="17" t="s">
        <v>282</v>
      </c>
      <c r="D174" s="17" t="s">
        <v>280</v>
      </c>
      <c r="E174" s="17"/>
      <c r="F174" s="17"/>
      <c r="G174" s="17"/>
      <c r="H174" s="20"/>
      <c r="I174" s="17" t="s">
        <v>545</v>
      </c>
      <c r="J174" s="17"/>
    </row>
    <row r="175" spans="1:10">
      <c r="A175" s="18">
        <v>829</v>
      </c>
      <c r="B175" s="17">
        <v>175</v>
      </c>
      <c r="C175" s="17" t="s">
        <v>283</v>
      </c>
      <c r="D175" s="17" t="s">
        <v>116</v>
      </c>
      <c r="E175" s="17"/>
      <c r="F175" s="17"/>
      <c r="G175" s="17"/>
      <c r="H175" s="20">
        <v>866</v>
      </c>
      <c r="I175" s="17" t="s">
        <v>546</v>
      </c>
      <c r="J175" s="17"/>
    </row>
    <row r="176" spans="1:10">
      <c r="A176" s="18">
        <v>830</v>
      </c>
      <c r="B176" s="17">
        <v>176</v>
      </c>
      <c r="C176" s="17" t="s">
        <v>284</v>
      </c>
      <c r="D176" s="17" t="s">
        <v>116</v>
      </c>
      <c r="E176" s="17"/>
      <c r="F176" s="17"/>
      <c r="G176" s="17"/>
      <c r="H176" s="20">
        <v>866</v>
      </c>
      <c r="I176" s="17" t="s">
        <v>547</v>
      </c>
      <c r="J176" s="17"/>
    </row>
    <row r="177" spans="1:10">
      <c r="A177" s="18">
        <v>831</v>
      </c>
      <c r="B177" s="17">
        <v>177</v>
      </c>
      <c r="C177" s="17" t="s">
        <v>285</v>
      </c>
      <c r="D177" s="17" t="s">
        <v>116</v>
      </c>
      <c r="E177" s="17"/>
      <c r="F177" s="17">
        <v>5940</v>
      </c>
      <c r="G177" s="17"/>
      <c r="H177" s="20">
        <v>1672</v>
      </c>
      <c r="I177" s="17" t="s">
        <v>548</v>
      </c>
      <c r="J177" s="17">
        <v>1250</v>
      </c>
    </row>
    <row r="178" spans="1:10">
      <c r="A178" s="18">
        <v>832</v>
      </c>
      <c r="B178" s="17">
        <v>178</v>
      </c>
      <c r="C178" s="17" t="s">
        <v>286</v>
      </c>
      <c r="D178" s="17" t="s">
        <v>116</v>
      </c>
      <c r="E178" s="17"/>
      <c r="F178" s="17"/>
      <c r="G178" s="17"/>
      <c r="H178" s="20">
        <v>949</v>
      </c>
      <c r="I178" s="17" t="s">
        <v>549</v>
      </c>
      <c r="J178" s="17"/>
    </row>
    <row r="179" spans="1:10">
      <c r="A179" s="18">
        <v>833</v>
      </c>
      <c r="B179" s="17">
        <v>179</v>
      </c>
      <c r="C179" s="17" t="s">
        <v>287</v>
      </c>
      <c r="D179" s="17" t="s">
        <v>116</v>
      </c>
      <c r="E179" s="17"/>
      <c r="F179" s="17"/>
      <c r="G179" s="17"/>
      <c r="H179" s="20">
        <v>866</v>
      </c>
      <c r="I179" s="17" t="s">
        <v>550</v>
      </c>
      <c r="J179" s="17"/>
    </row>
    <row r="180" spans="1:10">
      <c r="A180" s="18">
        <v>835</v>
      </c>
      <c r="B180" s="17">
        <v>180</v>
      </c>
      <c r="C180" s="17" t="s">
        <v>288</v>
      </c>
      <c r="D180" s="17" t="s">
        <v>116</v>
      </c>
      <c r="E180" s="17"/>
      <c r="F180" s="17"/>
      <c r="G180" s="17"/>
      <c r="H180" s="20">
        <v>1201</v>
      </c>
      <c r="I180" s="17"/>
      <c r="J180" s="17"/>
    </row>
    <row r="181" spans="1:10">
      <c r="A181" s="18">
        <v>836</v>
      </c>
      <c r="B181" s="17">
        <v>181</v>
      </c>
      <c r="C181" s="17" t="s">
        <v>289</v>
      </c>
      <c r="D181" s="17" t="s">
        <v>116</v>
      </c>
      <c r="E181" s="17"/>
      <c r="F181" s="17"/>
      <c r="G181" s="17"/>
      <c r="H181" s="20">
        <v>1999</v>
      </c>
      <c r="I181" s="17" t="s">
        <v>551</v>
      </c>
      <c r="J181" s="17"/>
    </row>
    <row r="182" spans="1:10">
      <c r="A182" s="18">
        <v>837</v>
      </c>
      <c r="B182" s="17">
        <v>182</v>
      </c>
      <c r="C182" s="17" t="s">
        <v>290</v>
      </c>
      <c r="D182" s="17" t="s">
        <v>116</v>
      </c>
      <c r="E182" s="17">
        <v>2950</v>
      </c>
      <c r="F182" s="17">
        <v>3900</v>
      </c>
      <c r="G182" s="17"/>
      <c r="H182" s="20">
        <v>949</v>
      </c>
      <c r="I182" s="17" t="s">
        <v>624</v>
      </c>
      <c r="J182" s="17"/>
    </row>
    <row r="183" spans="1:10">
      <c r="A183" s="18">
        <v>839</v>
      </c>
      <c r="B183" s="17">
        <v>183</v>
      </c>
      <c r="C183" s="17" t="s">
        <v>291</v>
      </c>
      <c r="D183" s="17" t="s">
        <v>116</v>
      </c>
      <c r="E183" s="17">
        <v>2950</v>
      </c>
      <c r="F183" s="17">
        <v>7100</v>
      </c>
      <c r="G183" s="17"/>
      <c r="H183" s="20">
        <v>866</v>
      </c>
      <c r="I183" s="17" t="s">
        <v>552</v>
      </c>
      <c r="J183" s="17"/>
    </row>
    <row r="184" spans="1:10">
      <c r="A184" s="18">
        <v>834</v>
      </c>
      <c r="B184" s="17">
        <v>184</v>
      </c>
      <c r="C184" s="17" t="s">
        <v>292</v>
      </c>
      <c r="D184" s="17" t="s">
        <v>116</v>
      </c>
      <c r="E184" s="17"/>
      <c r="F184" s="17"/>
      <c r="G184" s="17"/>
      <c r="H184" s="20">
        <v>2112</v>
      </c>
      <c r="I184" s="17" t="s">
        <v>553</v>
      </c>
      <c r="J184" s="17"/>
    </row>
    <row r="185" spans="1:10">
      <c r="A185" s="18">
        <v>802</v>
      </c>
      <c r="B185" s="17">
        <v>185</v>
      </c>
      <c r="C185" s="17" t="s">
        <v>293</v>
      </c>
      <c r="D185" s="17" t="s">
        <v>294</v>
      </c>
      <c r="E185" s="17">
        <v>100</v>
      </c>
      <c r="F185" s="17"/>
      <c r="G185" s="17"/>
      <c r="H185" s="20">
        <v>2751</v>
      </c>
      <c r="I185" s="17" t="s">
        <v>554</v>
      </c>
      <c r="J185" s="17"/>
    </row>
    <row r="186" spans="1:10">
      <c r="A186" s="18">
        <v>804</v>
      </c>
      <c r="B186" s="17">
        <v>186</v>
      </c>
      <c r="C186" s="17" t="s">
        <v>295</v>
      </c>
      <c r="D186" s="17" t="s">
        <v>294</v>
      </c>
      <c r="E186" s="17"/>
      <c r="F186" s="17">
        <v>6600</v>
      </c>
      <c r="G186" s="17"/>
      <c r="H186" s="20"/>
      <c r="I186" s="17" t="s">
        <v>555</v>
      </c>
      <c r="J186" s="17"/>
    </row>
    <row r="187" spans="1:10">
      <c r="A187" s="18">
        <v>803</v>
      </c>
      <c r="B187" s="17">
        <v>187</v>
      </c>
      <c r="C187" s="17" t="s">
        <v>296</v>
      </c>
      <c r="D187" s="17" t="s">
        <v>297</v>
      </c>
      <c r="E187" s="17">
        <v>1345</v>
      </c>
      <c r="F187" s="17">
        <v>10083</v>
      </c>
      <c r="G187" s="17"/>
      <c r="H187" s="20">
        <v>2523</v>
      </c>
      <c r="I187" s="17" t="s">
        <v>556</v>
      </c>
      <c r="J187" s="17"/>
    </row>
    <row r="188" spans="1:10">
      <c r="A188" s="18">
        <v>901</v>
      </c>
      <c r="B188" s="17">
        <v>188</v>
      </c>
      <c r="C188" s="17" t="s">
        <v>298</v>
      </c>
      <c r="D188" s="17" t="s">
        <v>299</v>
      </c>
      <c r="E188" s="17"/>
      <c r="F188" s="17"/>
      <c r="G188" s="17"/>
      <c r="H188" s="20"/>
      <c r="I188" s="17" t="s">
        <v>557</v>
      </c>
      <c r="J188" s="17"/>
    </row>
    <row r="189" spans="1:10">
      <c r="A189" s="18">
        <v>964</v>
      </c>
      <c r="B189" s="17">
        <v>189</v>
      </c>
      <c r="C189" s="17" t="s">
        <v>300</v>
      </c>
      <c r="D189" s="17" t="s">
        <v>299</v>
      </c>
      <c r="E189" s="17">
        <v>103</v>
      </c>
      <c r="F189" s="17"/>
      <c r="G189" s="17"/>
      <c r="H189" s="20">
        <v>2381</v>
      </c>
      <c r="I189" s="17" t="s">
        <v>558</v>
      </c>
      <c r="J189" s="17">
        <v>1250</v>
      </c>
    </row>
    <row r="190" spans="1:10">
      <c r="A190" s="18">
        <v>947</v>
      </c>
      <c r="B190" s="17">
        <v>190</v>
      </c>
      <c r="C190" s="17" t="s">
        <v>301</v>
      </c>
      <c r="D190" s="17" t="s">
        <v>302</v>
      </c>
      <c r="E190" s="17"/>
      <c r="F190" s="17"/>
      <c r="G190" s="17"/>
      <c r="H190" s="20"/>
      <c r="I190" s="17" t="s">
        <v>559</v>
      </c>
      <c r="J190" s="17"/>
    </row>
    <row r="191" spans="1:10">
      <c r="A191" s="18">
        <v>948</v>
      </c>
      <c r="B191" s="17">
        <v>191</v>
      </c>
      <c r="C191" s="17" t="s">
        <v>303</v>
      </c>
      <c r="D191" s="17" t="s">
        <v>304</v>
      </c>
      <c r="E191" s="17"/>
      <c r="F191" s="17"/>
      <c r="G191" s="17"/>
      <c r="H191" s="20">
        <v>866</v>
      </c>
      <c r="I191" s="17" t="s">
        <v>560</v>
      </c>
      <c r="J191" s="17"/>
    </row>
    <row r="192" spans="1:10">
      <c r="A192" s="18">
        <v>951</v>
      </c>
      <c r="B192" s="17">
        <v>192</v>
      </c>
      <c r="C192" s="17" t="s">
        <v>305</v>
      </c>
      <c r="D192" s="17" t="s">
        <v>306</v>
      </c>
      <c r="E192" s="17"/>
      <c r="F192" s="17"/>
      <c r="G192" s="17"/>
      <c r="H192" s="20">
        <v>866</v>
      </c>
      <c r="I192" s="17" t="s">
        <v>561</v>
      </c>
      <c r="J192" s="17"/>
    </row>
    <row r="193" spans="1:10">
      <c r="A193" s="18">
        <v>904</v>
      </c>
      <c r="B193" s="17">
        <v>193</v>
      </c>
      <c r="C193" s="17" t="s">
        <v>307</v>
      </c>
      <c r="D193" s="17" t="s">
        <v>308</v>
      </c>
      <c r="E193" s="17"/>
      <c r="F193" s="17"/>
      <c r="G193" s="17"/>
      <c r="H193" s="20">
        <v>2043</v>
      </c>
      <c r="I193" s="17" t="s">
        <v>562</v>
      </c>
      <c r="J193" s="17"/>
    </row>
    <row r="194" spans="1:10">
      <c r="A194" s="18">
        <v>934</v>
      </c>
      <c r="B194" s="17">
        <v>194</v>
      </c>
      <c r="C194" s="17" t="s">
        <v>309</v>
      </c>
      <c r="D194" s="17" t="s">
        <v>308</v>
      </c>
      <c r="E194" s="17">
        <v>103</v>
      </c>
      <c r="F194" s="17"/>
      <c r="G194" s="17"/>
      <c r="H194" s="20">
        <v>1999</v>
      </c>
      <c r="I194" s="17" t="s">
        <v>563</v>
      </c>
      <c r="J194" s="17">
        <v>1250</v>
      </c>
    </row>
    <row r="195" spans="1:10">
      <c r="A195" s="18">
        <v>936</v>
      </c>
      <c r="B195" s="17">
        <v>195</v>
      </c>
      <c r="C195" s="17" t="s">
        <v>310</v>
      </c>
      <c r="D195" s="17" t="s">
        <v>308</v>
      </c>
      <c r="E195" s="17"/>
      <c r="F195" s="17"/>
      <c r="G195" s="17"/>
      <c r="H195" s="20">
        <v>1944</v>
      </c>
      <c r="I195" s="17" t="s">
        <v>564</v>
      </c>
      <c r="J195" s="17"/>
    </row>
    <row r="196" spans="1:10">
      <c r="A196" s="18">
        <v>906</v>
      </c>
      <c r="B196" s="17">
        <v>196</v>
      </c>
      <c r="C196" s="17" t="s">
        <v>311</v>
      </c>
      <c r="D196" s="17" t="s">
        <v>312</v>
      </c>
      <c r="E196" s="17"/>
      <c r="F196" s="17"/>
      <c r="G196" s="17"/>
      <c r="H196" s="20">
        <v>1786</v>
      </c>
      <c r="I196" s="17" t="s">
        <v>565</v>
      </c>
      <c r="J196" s="17"/>
    </row>
    <row r="197" spans="1:10">
      <c r="A197" s="18">
        <v>907</v>
      </c>
      <c r="B197" s="17">
        <v>197</v>
      </c>
      <c r="C197" s="17" t="s">
        <v>313</v>
      </c>
      <c r="D197" s="17" t="s">
        <v>312</v>
      </c>
      <c r="E197" s="17"/>
      <c r="F197" s="17"/>
      <c r="G197" s="17"/>
      <c r="H197" s="20">
        <v>866</v>
      </c>
      <c r="I197" s="17" t="s">
        <v>566</v>
      </c>
      <c r="J197" s="17"/>
    </row>
    <row r="198" spans="1:10">
      <c r="A198" s="18">
        <v>909</v>
      </c>
      <c r="B198" s="17">
        <v>198</v>
      </c>
      <c r="C198" s="17" t="s">
        <v>314</v>
      </c>
      <c r="D198" s="17" t="s">
        <v>312</v>
      </c>
      <c r="E198" s="17"/>
      <c r="F198" s="17"/>
      <c r="G198" s="17"/>
      <c r="H198" s="20">
        <v>866</v>
      </c>
      <c r="I198" s="17" t="s">
        <v>567</v>
      </c>
      <c r="J198" s="17"/>
    </row>
    <row r="199" spans="1:10">
      <c r="A199" s="18">
        <v>910</v>
      </c>
      <c r="B199" s="17">
        <v>199</v>
      </c>
      <c r="C199" s="17" t="s">
        <v>315</v>
      </c>
      <c r="D199" s="17" t="s">
        <v>312</v>
      </c>
      <c r="E199" s="17"/>
      <c r="F199" s="17"/>
      <c r="G199" s="17"/>
      <c r="H199" s="20"/>
      <c r="I199" s="17" t="s">
        <v>568</v>
      </c>
      <c r="J199" s="17"/>
    </row>
    <row r="200" spans="1:10">
      <c r="A200" s="18">
        <v>911</v>
      </c>
      <c r="B200" s="17">
        <v>200</v>
      </c>
      <c r="C200" s="17" t="s">
        <v>316</v>
      </c>
      <c r="D200" s="17" t="s">
        <v>312</v>
      </c>
      <c r="E200" s="17"/>
      <c r="F200" s="17"/>
      <c r="G200" s="17"/>
      <c r="H200" s="20">
        <v>1718</v>
      </c>
      <c r="I200" s="17" t="s">
        <v>569</v>
      </c>
      <c r="J200" s="17"/>
    </row>
    <row r="201" spans="1:10">
      <c r="A201" s="18">
        <v>912</v>
      </c>
      <c r="B201" s="17">
        <v>201</v>
      </c>
      <c r="C201" s="17" t="s">
        <v>317</v>
      </c>
      <c r="D201" s="17" t="s">
        <v>312</v>
      </c>
      <c r="E201" s="17"/>
      <c r="F201" s="17"/>
      <c r="G201" s="17"/>
      <c r="H201" s="20">
        <v>866</v>
      </c>
      <c r="I201" s="17" t="s">
        <v>570</v>
      </c>
      <c r="J201" s="17"/>
    </row>
    <row r="202" spans="1:10">
      <c r="A202" s="18">
        <v>914</v>
      </c>
      <c r="B202" s="17">
        <v>202</v>
      </c>
      <c r="C202" s="17" t="s">
        <v>318</v>
      </c>
      <c r="D202" s="17" t="s">
        <v>312</v>
      </c>
      <c r="E202" s="17"/>
      <c r="F202" s="17"/>
      <c r="G202" s="17"/>
      <c r="H202" s="20">
        <v>866</v>
      </c>
      <c r="I202" s="17" t="s">
        <v>571</v>
      </c>
      <c r="J202" s="17"/>
    </row>
    <row r="203" spans="1:10">
      <c r="A203" s="18">
        <v>915</v>
      </c>
      <c r="B203" s="17">
        <v>203</v>
      </c>
      <c r="C203" s="17" t="s">
        <v>319</v>
      </c>
      <c r="D203" s="17" t="s">
        <v>312</v>
      </c>
      <c r="E203" s="17">
        <v>80</v>
      </c>
      <c r="F203" s="17"/>
      <c r="G203" s="17"/>
      <c r="H203" s="20"/>
      <c r="I203" s="17" t="s">
        <v>625</v>
      </c>
      <c r="J203" s="17"/>
    </row>
    <row r="204" spans="1:10">
      <c r="A204" s="18">
        <v>916</v>
      </c>
      <c r="B204" s="17">
        <v>204</v>
      </c>
      <c r="C204" s="17" t="s">
        <v>320</v>
      </c>
      <c r="D204" s="17" t="s">
        <v>312</v>
      </c>
      <c r="E204" s="17"/>
      <c r="F204" s="17"/>
      <c r="G204" s="17"/>
      <c r="H204" s="20">
        <v>866</v>
      </c>
      <c r="I204" s="17" t="s">
        <v>572</v>
      </c>
      <c r="J204" s="17"/>
    </row>
    <row r="205" spans="1:10">
      <c r="A205" s="18">
        <v>922</v>
      </c>
      <c r="B205" s="17">
        <v>205</v>
      </c>
      <c r="C205" s="17" t="s">
        <v>321</v>
      </c>
      <c r="D205" s="17" t="s">
        <v>312</v>
      </c>
      <c r="E205" s="17">
        <v>103</v>
      </c>
      <c r="F205" s="17"/>
      <c r="G205" s="17"/>
      <c r="H205" s="20"/>
      <c r="I205" s="17" t="s">
        <v>573</v>
      </c>
      <c r="J205" s="17">
        <v>1250</v>
      </c>
    </row>
    <row r="206" spans="1:10">
      <c r="A206" s="18">
        <v>925</v>
      </c>
      <c r="B206" s="17">
        <v>206</v>
      </c>
      <c r="C206" s="17" t="s">
        <v>322</v>
      </c>
      <c r="D206" s="17" t="s">
        <v>312</v>
      </c>
      <c r="E206" s="17"/>
      <c r="F206" s="17"/>
      <c r="G206" s="17"/>
      <c r="H206" s="20"/>
      <c r="I206" s="17" t="s">
        <v>574</v>
      </c>
      <c r="J206" s="17"/>
    </row>
    <row r="207" spans="1:10">
      <c r="A207" s="18">
        <v>952</v>
      </c>
      <c r="B207" s="17">
        <v>207</v>
      </c>
      <c r="C207" s="17" t="s">
        <v>323</v>
      </c>
      <c r="D207" s="17" t="s">
        <v>114</v>
      </c>
      <c r="E207" s="17"/>
      <c r="F207" s="17"/>
      <c r="G207" s="17"/>
      <c r="H207" s="20">
        <v>1518</v>
      </c>
      <c r="I207" s="17" t="s">
        <v>575</v>
      </c>
      <c r="J207" s="17"/>
    </row>
    <row r="208" spans="1:10">
      <c r="A208" s="18">
        <v>953</v>
      </c>
      <c r="B208" s="17">
        <v>208</v>
      </c>
      <c r="C208" s="17" t="s">
        <v>324</v>
      </c>
      <c r="D208" s="17" t="s">
        <v>114</v>
      </c>
      <c r="E208" s="17"/>
      <c r="F208" s="17"/>
      <c r="G208" s="17"/>
      <c r="H208" s="20">
        <v>1348</v>
      </c>
      <c r="I208" s="17" t="s">
        <v>576</v>
      </c>
      <c r="J208" s="17"/>
    </row>
    <row r="209" spans="1:10">
      <c r="A209" s="18">
        <v>954</v>
      </c>
      <c r="B209" s="17">
        <v>209</v>
      </c>
      <c r="C209" s="17" t="s">
        <v>325</v>
      </c>
      <c r="D209" s="17" t="s">
        <v>114</v>
      </c>
      <c r="E209" s="17"/>
      <c r="F209" s="17"/>
      <c r="G209" s="17"/>
      <c r="H209" s="20"/>
      <c r="I209" s="17" t="s">
        <v>626</v>
      </c>
      <c r="J209" s="17"/>
    </row>
    <row r="210" spans="1:10">
      <c r="A210" s="18">
        <v>955</v>
      </c>
      <c r="B210" s="17">
        <v>210</v>
      </c>
      <c r="C210" s="17" t="s">
        <v>326</v>
      </c>
      <c r="D210" s="17" t="s">
        <v>114</v>
      </c>
      <c r="E210" s="17"/>
      <c r="F210" s="17"/>
      <c r="G210" s="17"/>
      <c r="H210" s="20">
        <v>1348</v>
      </c>
      <c r="I210" s="17" t="s">
        <v>627</v>
      </c>
      <c r="J210" s="17"/>
    </row>
    <row r="211" spans="1:10">
      <c r="A211" s="18">
        <v>957</v>
      </c>
      <c r="B211" s="17">
        <v>211</v>
      </c>
      <c r="C211" s="17" t="s">
        <v>327</v>
      </c>
      <c r="D211" s="17" t="s">
        <v>114</v>
      </c>
      <c r="E211" s="17">
        <v>6100</v>
      </c>
      <c r="F211" s="17">
        <v>83391</v>
      </c>
      <c r="G211" s="17"/>
      <c r="H211" s="20">
        <v>1465</v>
      </c>
      <c r="I211" s="17" t="s">
        <v>577</v>
      </c>
      <c r="J211" s="17"/>
    </row>
    <row r="212" spans="1:10">
      <c r="A212" s="18">
        <v>958</v>
      </c>
      <c r="B212" s="17">
        <v>212</v>
      </c>
      <c r="C212" s="17" t="s">
        <v>328</v>
      </c>
      <c r="D212" s="17" t="s">
        <v>329</v>
      </c>
      <c r="E212" s="17"/>
      <c r="F212" s="17"/>
      <c r="G212" s="17"/>
      <c r="H212" s="20">
        <v>1617</v>
      </c>
      <c r="I212" s="17" t="s">
        <v>578</v>
      </c>
      <c r="J212" s="17"/>
    </row>
    <row r="213" spans="1:10">
      <c r="A213" s="18">
        <v>960</v>
      </c>
      <c r="B213" s="17">
        <v>213</v>
      </c>
      <c r="C213" s="17" t="s">
        <v>330</v>
      </c>
      <c r="D213" s="17" t="s">
        <v>329</v>
      </c>
      <c r="E213" s="17"/>
      <c r="F213" s="17"/>
      <c r="G213" s="17"/>
      <c r="H213" s="20">
        <v>1465</v>
      </c>
      <c r="I213" s="17" t="s">
        <v>579</v>
      </c>
      <c r="J213" s="17"/>
    </row>
    <row r="214" spans="1:10">
      <c r="A214" s="18">
        <v>961</v>
      </c>
      <c r="B214" s="17">
        <v>214</v>
      </c>
      <c r="C214" s="17" t="s">
        <v>331</v>
      </c>
      <c r="D214" s="17" t="s">
        <v>329</v>
      </c>
      <c r="E214" s="17"/>
      <c r="F214" s="17"/>
      <c r="G214" s="17"/>
      <c r="H214" s="20">
        <v>1617</v>
      </c>
      <c r="I214" s="17" t="s">
        <v>628</v>
      </c>
      <c r="J214" s="17"/>
    </row>
    <row r="215" spans="1:10">
      <c r="A215" s="18">
        <v>1136</v>
      </c>
      <c r="B215" s="17">
        <v>215</v>
      </c>
      <c r="C215" s="17" t="s">
        <v>120</v>
      </c>
      <c r="D215" s="17" t="s">
        <v>123</v>
      </c>
      <c r="E215" s="17"/>
      <c r="F215" s="17"/>
      <c r="G215" s="17"/>
      <c r="H215" s="20">
        <v>1313</v>
      </c>
      <c r="I215" s="17" t="s">
        <v>580</v>
      </c>
      <c r="J215" s="17"/>
    </row>
    <row r="216" spans="1:10">
      <c r="A216" s="18">
        <v>1126</v>
      </c>
      <c r="B216" s="17">
        <v>216</v>
      </c>
      <c r="C216" s="17" t="s">
        <v>332</v>
      </c>
      <c r="D216" s="17" t="s">
        <v>123</v>
      </c>
      <c r="E216" s="17"/>
      <c r="F216" s="17"/>
      <c r="G216" s="17"/>
      <c r="H216" s="20">
        <v>1228</v>
      </c>
      <c r="I216" s="17" t="s">
        <v>629</v>
      </c>
      <c r="J216" s="17"/>
    </row>
    <row r="217" spans="1:10">
      <c r="A217" s="18">
        <v>1158</v>
      </c>
      <c r="B217" s="17">
        <v>217</v>
      </c>
      <c r="C217" s="17" t="s">
        <v>333</v>
      </c>
      <c r="D217" s="17" t="s">
        <v>334</v>
      </c>
      <c r="E217" s="17"/>
      <c r="F217" s="17"/>
      <c r="G217" s="17"/>
      <c r="H217" s="20"/>
      <c r="I217" s="17" t="s">
        <v>581</v>
      </c>
      <c r="J217" s="17"/>
    </row>
    <row r="218" spans="1:10">
      <c r="A218" s="18">
        <v>917</v>
      </c>
      <c r="B218" s="17">
        <v>218</v>
      </c>
      <c r="C218" s="17" t="s">
        <v>335</v>
      </c>
      <c r="D218" s="17" t="s">
        <v>336</v>
      </c>
      <c r="E218" s="17"/>
      <c r="F218" s="17"/>
      <c r="G218" s="17"/>
      <c r="H218" s="20">
        <v>2486</v>
      </c>
      <c r="I218" s="17" t="s">
        <v>582</v>
      </c>
      <c r="J218" s="17"/>
    </row>
    <row r="219" spans="1:10">
      <c r="A219" s="18">
        <v>918</v>
      </c>
      <c r="B219" s="17">
        <v>219</v>
      </c>
      <c r="C219" s="17" t="s">
        <v>337</v>
      </c>
      <c r="D219" s="17" t="s">
        <v>336</v>
      </c>
      <c r="E219" s="17"/>
      <c r="F219" s="17"/>
      <c r="G219" s="17"/>
      <c r="H219" s="20">
        <v>2199</v>
      </c>
      <c r="I219" s="17" t="s">
        <v>583</v>
      </c>
      <c r="J219" s="17"/>
    </row>
    <row r="220" spans="1:10">
      <c r="A220" s="18">
        <v>919</v>
      </c>
      <c r="B220" s="17">
        <v>220</v>
      </c>
      <c r="C220" s="17" t="s">
        <v>338</v>
      </c>
      <c r="D220" s="17" t="s">
        <v>336</v>
      </c>
      <c r="E220" s="17"/>
      <c r="F220" s="17"/>
      <c r="G220" s="17"/>
      <c r="H220" s="20">
        <v>2199</v>
      </c>
      <c r="I220" s="17" t="s">
        <v>584</v>
      </c>
      <c r="J220" s="17"/>
    </row>
    <row r="221" spans="1:10">
      <c r="A221" s="18">
        <v>920</v>
      </c>
      <c r="B221" s="17">
        <v>221</v>
      </c>
      <c r="C221" s="17" t="s">
        <v>339</v>
      </c>
      <c r="D221" s="17" t="s">
        <v>336</v>
      </c>
      <c r="E221" s="17"/>
      <c r="F221" s="17"/>
      <c r="G221" s="17"/>
      <c r="H221" s="20">
        <v>2330</v>
      </c>
      <c r="I221" s="17" t="s">
        <v>585</v>
      </c>
      <c r="J221" s="17"/>
    </row>
    <row r="222" spans="1:10">
      <c r="A222" s="18">
        <v>921</v>
      </c>
      <c r="B222" s="17">
        <v>222</v>
      </c>
      <c r="C222" s="17" t="s">
        <v>340</v>
      </c>
      <c r="D222" s="17" t="s">
        <v>336</v>
      </c>
      <c r="E222" s="17"/>
      <c r="F222" s="17"/>
      <c r="G222" s="17"/>
      <c r="H222" s="20">
        <v>2330</v>
      </c>
      <c r="I222" s="17" t="s">
        <v>586</v>
      </c>
      <c r="J222" s="17"/>
    </row>
    <row r="223" spans="1:10">
      <c r="A223" s="18">
        <v>923</v>
      </c>
      <c r="B223" s="17">
        <v>223</v>
      </c>
      <c r="C223" s="17" t="s">
        <v>341</v>
      </c>
      <c r="D223" s="17" t="s">
        <v>336</v>
      </c>
      <c r="E223" s="17"/>
      <c r="F223" s="17"/>
      <c r="G223" s="17"/>
      <c r="H223" s="20">
        <v>2257</v>
      </c>
      <c r="I223" s="17" t="s">
        <v>587</v>
      </c>
      <c r="J223" s="17"/>
    </row>
    <row r="224" spans="1:10">
      <c r="A224" s="18">
        <v>924</v>
      </c>
      <c r="B224" s="17">
        <v>224</v>
      </c>
      <c r="C224" s="17" t="s">
        <v>342</v>
      </c>
      <c r="D224" s="17" t="s">
        <v>336</v>
      </c>
      <c r="E224" s="17"/>
      <c r="F224" s="17"/>
      <c r="G224" s="17"/>
      <c r="H224" s="20">
        <v>2010</v>
      </c>
      <c r="I224" s="17" t="s">
        <v>588</v>
      </c>
      <c r="J224" s="17"/>
    </row>
    <row r="225" spans="1:10">
      <c r="A225" s="18">
        <v>926</v>
      </c>
      <c r="B225" s="17">
        <v>225</v>
      </c>
      <c r="C225" s="17" t="s">
        <v>343</v>
      </c>
      <c r="D225" s="17" t="s">
        <v>336</v>
      </c>
      <c r="E225" s="17"/>
      <c r="F225" s="17"/>
      <c r="G225" s="17"/>
      <c r="H225" s="20">
        <v>2330</v>
      </c>
      <c r="I225" s="17" t="s">
        <v>589</v>
      </c>
      <c r="J225" s="17">
        <v>1250</v>
      </c>
    </row>
    <row r="226" spans="1:10">
      <c r="A226" s="18">
        <v>928</v>
      </c>
      <c r="B226" s="17">
        <v>226</v>
      </c>
      <c r="C226" s="17" t="s">
        <v>344</v>
      </c>
      <c r="D226" s="17" t="s">
        <v>336</v>
      </c>
      <c r="E226" s="17"/>
      <c r="F226" s="17"/>
      <c r="G226" s="17"/>
      <c r="H226" s="20">
        <v>2199</v>
      </c>
      <c r="I226" s="17" t="s">
        <v>590</v>
      </c>
      <c r="J226" s="17"/>
    </row>
    <row r="227" spans="1:10">
      <c r="A227" s="18">
        <v>1102</v>
      </c>
      <c r="B227" s="17">
        <v>227</v>
      </c>
      <c r="C227" s="17" t="s">
        <v>345</v>
      </c>
      <c r="D227" s="17" t="s">
        <v>346</v>
      </c>
      <c r="E227" s="17">
        <v>100</v>
      </c>
      <c r="F227" s="17">
        <v>2579</v>
      </c>
      <c r="G227" s="17"/>
      <c r="H227" s="20">
        <v>939</v>
      </c>
      <c r="I227" s="17"/>
      <c r="J227" s="17">
        <v>300</v>
      </c>
    </row>
    <row r="228" spans="1:10">
      <c r="A228" s="18">
        <v>1103</v>
      </c>
      <c r="B228" s="17">
        <v>228</v>
      </c>
      <c r="C228" s="17" t="s">
        <v>347</v>
      </c>
      <c r="D228" s="17" t="s">
        <v>346</v>
      </c>
      <c r="E228" s="17"/>
      <c r="F228" s="17">
        <v>1500</v>
      </c>
      <c r="G228" s="17"/>
      <c r="H228" s="20">
        <v>856</v>
      </c>
      <c r="I228" s="17" t="s">
        <v>640</v>
      </c>
      <c r="J228" s="17">
        <v>300</v>
      </c>
    </row>
    <row r="229" spans="1:10">
      <c r="A229" s="18">
        <v>1105</v>
      </c>
      <c r="B229" s="17">
        <v>229</v>
      </c>
      <c r="C229" s="17" t="s">
        <v>348</v>
      </c>
      <c r="D229" s="17" t="s">
        <v>346</v>
      </c>
      <c r="E229" s="17">
        <v>2900</v>
      </c>
      <c r="F229" s="17">
        <v>27553</v>
      </c>
      <c r="G229" s="17"/>
      <c r="H229" s="20">
        <v>856</v>
      </c>
      <c r="I229" s="17"/>
      <c r="J229" s="17"/>
    </row>
    <row r="230" spans="1:10">
      <c r="A230" s="18">
        <v>1122</v>
      </c>
      <c r="B230" s="17">
        <v>230</v>
      </c>
      <c r="C230" s="17" t="s">
        <v>349</v>
      </c>
      <c r="D230" s="17" t="s">
        <v>123</v>
      </c>
      <c r="E230" s="17"/>
      <c r="F230" s="17"/>
      <c r="G230" s="17"/>
      <c r="H230" s="20">
        <v>939</v>
      </c>
      <c r="I230" s="17" t="s">
        <v>630</v>
      </c>
      <c r="J230" s="17"/>
    </row>
    <row r="231" spans="1:10">
      <c r="A231" s="18">
        <v>1123</v>
      </c>
      <c r="B231" s="17">
        <v>231</v>
      </c>
      <c r="C231" s="17" t="s">
        <v>350</v>
      </c>
      <c r="D231" s="17" t="s">
        <v>123</v>
      </c>
      <c r="E231" s="17"/>
      <c r="F231" s="17"/>
      <c r="G231" s="17"/>
      <c r="H231" s="20">
        <v>939</v>
      </c>
      <c r="I231" s="17"/>
      <c r="J231" s="17"/>
    </row>
    <row r="232" spans="1:10">
      <c r="A232" s="18">
        <v>1124</v>
      </c>
      <c r="B232" s="17">
        <v>232</v>
      </c>
      <c r="C232" s="17" t="s">
        <v>351</v>
      </c>
      <c r="D232" s="17" t="s">
        <v>123</v>
      </c>
      <c r="E232" s="17"/>
      <c r="F232" s="17"/>
      <c r="G232" s="17"/>
      <c r="H232" s="20">
        <v>939</v>
      </c>
      <c r="I232" s="17" t="s">
        <v>631</v>
      </c>
      <c r="J232" s="17"/>
    </row>
    <row r="233" spans="1:10">
      <c r="A233" s="18">
        <v>1125</v>
      </c>
      <c r="B233" s="17">
        <v>233</v>
      </c>
      <c r="C233" s="17" t="s">
        <v>352</v>
      </c>
      <c r="D233" s="17" t="s">
        <v>123</v>
      </c>
      <c r="E233" s="17"/>
      <c r="F233" s="17"/>
      <c r="G233" s="17"/>
      <c r="H233" s="20">
        <v>939</v>
      </c>
      <c r="I233" s="17" t="s">
        <v>632</v>
      </c>
      <c r="J233" s="17"/>
    </row>
    <row r="234" spans="1:10">
      <c r="A234" s="18">
        <v>504</v>
      </c>
      <c r="B234" s="17">
        <v>234</v>
      </c>
      <c r="C234" s="17" t="s">
        <v>353</v>
      </c>
      <c r="D234" s="17" t="s">
        <v>354</v>
      </c>
      <c r="E234" s="17"/>
      <c r="F234" s="17"/>
      <c r="G234" s="17"/>
      <c r="H234" s="20">
        <v>6117</v>
      </c>
      <c r="I234" s="17" t="s">
        <v>591</v>
      </c>
      <c r="J234" s="17"/>
    </row>
    <row r="235" spans="1:10">
      <c r="A235" s="18">
        <v>513</v>
      </c>
      <c r="B235" s="17">
        <v>235</v>
      </c>
      <c r="C235" s="17" t="s">
        <v>355</v>
      </c>
      <c r="D235" s="17" t="s">
        <v>356</v>
      </c>
      <c r="E235" s="17"/>
      <c r="F235" s="17"/>
      <c r="G235" s="17"/>
      <c r="H235" s="20">
        <v>6117</v>
      </c>
      <c r="I235" s="17" t="s">
        <v>592</v>
      </c>
      <c r="J235" s="17">
        <v>7500</v>
      </c>
    </row>
    <row r="236" spans="1:10">
      <c r="A236" s="18">
        <v>503</v>
      </c>
      <c r="B236" s="17">
        <v>236</v>
      </c>
      <c r="C236" s="17" t="s">
        <v>357</v>
      </c>
      <c r="D236" s="17" t="s">
        <v>358</v>
      </c>
      <c r="E236" s="17"/>
      <c r="F236" s="17"/>
      <c r="G236" s="17"/>
      <c r="H236" s="20">
        <v>6117</v>
      </c>
      <c r="I236" s="17" t="s">
        <v>593</v>
      </c>
      <c r="J236" s="17"/>
    </row>
    <row r="237" spans="1:10">
      <c r="A237" s="18">
        <v>511</v>
      </c>
      <c r="B237" s="17">
        <v>237</v>
      </c>
      <c r="C237" s="17" t="s">
        <v>359</v>
      </c>
      <c r="D237" s="17" t="s">
        <v>360</v>
      </c>
      <c r="E237" s="17"/>
      <c r="F237" s="17"/>
      <c r="G237" s="17"/>
      <c r="H237" s="20">
        <v>6117</v>
      </c>
      <c r="I237" s="17" t="s">
        <v>594</v>
      </c>
      <c r="J237" s="17">
        <v>2925</v>
      </c>
    </row>
    <row r="238" spans="1:10">
      <c r="A238" s="18">
        <v>540</v>
      </c>
      <c r="B238" s="17">
        <v>238</v>
      </c>
      <c r="C238" s="17" t="s">
        <v>361</v>
      </c>
      <c r="D238" s="17" t="s">
        <v>362</v>
      </c>
      <c r="E238" s="17"/>
      <c r="F238" s="17"/>
      <c r="G238" s="17"/>
      <c r="H238" s="21">
        <v>4120</v>
      </c>
      <c r="I238" s="17" t="s">
        <v>595</v>
      </c>
      <c r="J238" s="17">
        <v>7500</v>
      </c>
    </row>
    <row r="239" spans="1:10">
      <c r="A239" s="18">
        <v>547</v>
      </c>
      <c r="B239" s="17">
        <v>239</v>
      </c>
      <c r="C239" s="17" t="s">
        <v>363</v>
      </c>
      <c r="D239" s="17" t="s">
        <v>362</v>
      </c>
      <c r="E239" s="17"/>
      <c r="F239" s="17"/>
      <c r="G239" s="17"/>
      <c r="H239" s="21"/>
      <c r="I239" s="17" t="s">
        <v>596</v>
      </c>
      <c r="J239" s="17">
        <v>11775</v>
      </c>
    </row>
    <row r="240" spans="1:10">
      <c r="A240" s="18">
        <v>422</v>
      </c>
      <c r="B240" s="17">
        <v>240</v>
      </c>
      <c r="C240" s="17" t="s">
        <v>364</v>
      </c>
      <c r="D240" s="17" t="s">
        <v>365</v>
      </c>
      <c r="E240" s="17"/>
      <c r="F240" s="17"/>
      <c r="G240" s="17"/>
      <c r="H240" s="21">
        <v>6117</v>
      </c>
      <c r="I240" s="17" t="s">
        <v>597</v>
      </c>
      <c r="J240" s="17">
        <v>7500</v>
      </c>
    </row>
    <row r="241" spans="1:10">
      <c r="A241" s="18">
        <v>411</v>
      </c>
      <c r="B241" s="17">
        <v>241</v>
      </c>
      <c r="C241" s="17" t="s">
        <v>366</v>
      </c>
      <c r="D241" s="17" t="s">
        <v>360</v>
      </c>
      <c r="E241" s="17"/>
      <c r="F241" s="17"/>
      <c r="G241" s="17"/>
      <c r="H241" s="21">
        <v>3387</v>
      </c>
      <c r="I241" s="17" t="s">
        <v>597</v>
      </c>
      <c r="J241" s="17">
        <v>7500</v>
      </c>
    </row>
    <row r="242" spans="1:10">
      <c r="A242" s="18">
        <v>824</v>
      </c>
      <c r="B242" s="17">
        <v>242</v>
      </c>
      <c r="C242" s="17" t="s">
        <v>367</v>
      </c>
      <c r="D242" s="17" t="s">
        <v>274</v>
      </c>
      <c r="E242" s="17"/>
      <c r="F242" s="17"/>
      <c r="G242" s="17"/>
      <c r="H242" s="21">
        <v>2420</v>
      </c>
      <c r="I242" s="17" t="s">
        <v>598</v>
      </c>
      <c r="J242" s="17"/>
    </row>
    <row r="243" spans="1:10">
      <c r="A243" s="18">
        <v>825</v>
      </c>
      <c r="B243" s="17">
        <v>243</v>
      </c>
      <c r="C243" s="17" t="s">
        <v>368</v>
      </c>
      <c r="D243" s="17" t="s">
        <v>274</v>
      </c>
      <c r="E243" s="17"/>
      <c r="F243" s="17"/>
      <c r="G243" s="17"/>
      <c r="H243" s="21">
        <v>1956</v>
      </c>
      <c r="I243" s="17" t="s">
        <v>599</v>
      </c>
      <c r="J243" s="17"/>
    </row>
    <row r="244" spans="1:10">
      <c r="A244" s="18">
        <v>851</v>
      </c>
      <c r="B244" s="17">
        <v>244</v>
      </c>
      <c r="C244" s="17" t="s">
        <v>157</v>
      </c>
      <c r="D244" s="17" t="s">
        <v>280</v>
      </c>
      <c r="E244" s="17"/>
      <c r="F244" s="17"/>
      <c r="G244" s="17"/>
      <c r="H244" s="21"/>
      <c r="I244" s="17" t="s">
        <v>633</v>
      </c>
      <c r="J244" s="17"/>
    </row>
    <row r="245" spans="1:10">
      <c r="A245" s="18">
        <v>852</v>
      </c>
      <c r="B245" s="17">
        <v>245</v>
      </c>
      <c r="C245" s="17" t="s">
        <v>369</v>
      </c>
      <c r="D245" s="17" t="s">
        <v>280</v>
      </c>
      <c r="E245" s="17"/>
      <c r="F245" s="17"/>
      <c r="G245" s="17"/>
      <c r="H245" s="21">
        <v>1162</v>
      </c>
      <c r="I245" s="17" t="s">
        <v>634</v>
      </c>
      <c r="J245" s="17"/>
    </row>
    <row r="246" spans="1:10">
      <c r="A246" s="18">
        <v>854</v>
      </c>
      <c r="B246" s="17">
        <v>246</v>
      </c>
      <c r="C246" s="17" t="s">
        <v>370</v>
      </c>
      <c r="D246" s="17" t="s">
        <v>280</v>
      </c>
      <c r="E246" s="17"/>
      <c r="F246" s="17"/>
      <c r="G246" s="17"/>
      <c r="H246" s="21">
        <v>1162</v>
      </c>
      <c r="I246" s="17" t="s">
        <v>635</v>
      </c>
      <c r="J246" s="17"/>
    </row>
    <row r="247" spans="1:10">
      <c r="A247" s="18">
        <v>856</v>
      </c>
      <c r="B247" s="17">
        <v>247</v>
      </c>
      <c r="C247" s="17" t="s">
        <v>371</v>
      </c>
      <c r="D247" s="17" t="s">
        <v>280</v>
      </c>
      <c r="E247" s="17"/>
      <c r="F247" s="17"/>
      <c r="G247" s="17"/>
      <c r="H247" s="21">
        <v>1162</v>
      </c>
      <c r="I247" s="17" t="s">
        <v>636</v>
      </c>
      <c r="J247" s="17"/>
    </row>
    <row r="248" spans="1:10">
      <c r="A248" s="18">
        <v>857</v>
      </c>
      <c r="B248" s="17">
        <v>248</v>
      </c>
      <c r="C248" s="17" t="s">
        <v>372</v>
      </c>
      <c r="D248" s="17" t="s">
        <v>280</v>
      </c>
      <c r="E248" s="17"/>
      <c r="F248" s="17"/>
      <c r="G248" s="17"/>
      <c r="H248" s="21"/>
      <c r="I248" s="17" t="s">
        <v>637</v>
      </c>
      <c r="J248" s="17"/>
    </row>
    <row r="249" spans="1:10">
      <c r="A249" s="18">
        <v>858</v>
      </c>
      <c r="B249" s="17">
        <v>249</v>
      </c>
      <c r="C249" s="17" t="s">
        <v>373</v>
      </c>
      <c r="D249" s="17" t="s">
        <v>280</v>
      </c>
      <c r="E249" s="17">
        <v>2500</v>
      </c>
      <c r="F249" s="17">
        <v>3900</v>
      </c>
      <c r="G249" s="17"/>
      <c r="H249" s="21">
        <v>1193</v>
      </c>
      <c r="I249" s="17" t="s">
        <v>638</v>
      </c>
      <c r="J249" s="17"/>
    </row>
    <row r="250" spans="1:10">
      <c r="A250" s="18">
        <v>859</v>
      </c>
      <c r="B250" s="17">
        <v>250</v>
      </c>
      <c r="C250" s="17" t="s">
        <v>374</v>
      </c>
      <c r="D250" s="17" t="s">
        <v>280</v>
      </c>
      <c r="E250" s="17"/>
      <c r="F250" s="17"/>
      <c r="G250" s="17"/>
      <c r="H250" s="21">
        <v>1193</v>
      </c>
      <c r="I250" s="17" t="s">
        <v>639</v>
      </c>
      <c r="J250" s="17"/>
    </row>
    <row r="251" spans="1:10">
      <c r="A251" s="18">
        <v>860</v>
      </c>
      <c r="B251" s="17">
        <v>251</v>
      </c>
      <c r="C251" s="17" t="s">
        <v>375</v>
      </c>
      <c r="D251" s="17" t="s">
        <v>280</v>
      </c>
      <c r="E251" s="17"/>
      <c r="F251" s="17"/>
      <c r="G251" s="17"/>
      <c r="H251" s="21"/>
      <c r="I251" s="17"/>
      <c r="J251" s="17"/>
    </row>
    <row r="252" spans="1:10">
      <c r="A252" s="18">
        <v>861</v>
      </c>
      <c r="B252" s="17">
        <v>252</v>
      </c>
      <c r="C252" s="17" t="s">
        <v>376</v>
      </c>
      <c r="D252" s="17" t="s">
        <v>280</v>
      </c>
      <c r="E252" s="17"/>
      <c r="F252" s="17"/>
      <c r="G252" s="17"/>
      <c r="H252" s="21">
        <v>1193</v>
      </c>
      <c r="I252" s="17" t="s">
        <v>641</v>
      </c>
      <c r="J252" s="17"/>
    </row>
    <row r="253" spans="1:10">
      <c r="A253" s="18">
        <v>850</v>
      </c>
      <c r="B253" s="17">
        <v>253</v>
      </c>
      <c r="C253" s="17" t="s">
        <v>377</v>
      </c>
      <c r="D253" s="17" t="s">
        <v>280</v>
      </c>
      <c r="E253" s="17"/>
      <c r="F253" s="17"/>
      <c r="G253" s="17"/>
      <c r="H253" s="21"/>
      <c r="I253" s="17" t="s">
        <v>642</v>
      </c>
      <c r="J253" s="17"/>
    </row>
    <row r="254" spans="1:10">
      <c r="A254" s="18">
        <v>853</v>
      </c>
      <c r="B254" s="17">
        <v>254</v>
      </c>
      <c r="C254" s="17" t="s">
        <v>378</v>
      </c>
      <c r="D254" s="17" t="s">
        <v>280</v>
      </c>
      <c r="E254" s="17"/>
      <c r="F254" s="17"/>
      <c r="G254" s="17"/>
      <c r="H254" s="21">
        <v>1162</v>
      </c>
      <c r="I254" s="17" t="s">
        <v>643</v>
      </c>
      <c r="J254" s="17"/>
    </row>
    <row r="255" spans="1:10">
      <c r="A255" s="18">
        <v>838</v>
      </c>
      <c r="B255" s="17">
        <v>255</v>
      </c>
      <c r="C255" s="17" t="s">
        <v>379</v>
      </c>
      <c r="D255" s="17" t="s">
        <v>116</v>
      </c>
      <c r="E255" s="17"/>
      <c r="F255" s="17"/>
      <c r="G255" s="17"/>
      <c r="H255" s="21">
        <v>2130</v>
      </c>
      <c r="I255" s="17" t="s">
        <v>600</v>
      </c>
      <c r="J255" s="17"/>
    </row>
    <row r="256" spans="1:10">
      <c r="A256" s="18">
        <v>840</v>
      </c>
      <c r="B256" s="17">
        <v>256</v>
      </c>
      <c r="C256" s="17" t="s">
        <v>380</v>
      </c>
      <c r="D256" s="17" t="s">
        <v>116</v>
      </c>
      <c r="E256" s="17"/>
      <c r="F256" s="17"/>
      <c r="G256" s="17"/>
      <c r="H256" s="21">
        <v>2199</v>
      </c>
      <c r="I256" s="17" t="s">
        <v>601</v>
      </c>
      <c r="J256" s="17"/>
    </row>
    <row r="257" spans="1:20">
      <c r="A257" s="18">
        <v>841</v>
      </c>
      <c r="B257" s="17">
        <v>257</v>
      </c>
      <c r="C257" s="17" t="s">
        <v>381</v>
      </c>
      <c r="D257" s="17" t="s">
        <v>116</v>
      </c>
      <c r="E257" s="17"/>
      <c r="F257" s="17"/>
      <c r="G257" s="17"/>
      <c r="H257" s="21">
        <v>2486</v>
      </c>
      <c r="I257" s="17" t="s">
        <v>602</v>
      </c>
      <c r="J257" s="17"/>
    </row>
    <row r="258" spans="1:20">
      <c r="A258" s="18">
        <v>842</v>
      </c>
      <c r="B258" s="17">
        <v>258</v>
      </c>
      <c r="C258" s="17" t="s">
        <v>382</v>
      </c>
      <c r="D258" s="17" t="s">
        <v>116</v>
      </c>
      <c r="E258" s="17"/>
      <c r="F258" s="17"/>
      <c r="G258" s="17"/>
      <c r="H258" s="21">
        <v>2486</v>
      </c>
      <c r="I258" s="17" t="s">
        <v>603</v>
      </c>
      <c r="J258" s="17"/>
    </row>
    <row r="259" spans="1:20">
      <c r="A259" s="18">
        <v>843</v>
      </c>
      <c r="B259" s="17">
        <v>259</v>
      </c>
      <c r="C259" s="17" t="s">
        <v>383</v>
      </c>
      <c r="D259" s="17" t="s">
        <v>116</v>
      </c>
      <c r="E259" s="17"/>
      <c r="F259" s="17"/>
      <c r="G259" s="17"/>
      <c r="H259" s="21">
        <v>2420</v>
      </c>
      <c r="I259" s="17" t="s">
        <v>604</v>
      </c>
      <c r="J259" s="17"/>
    </row>
    <row r="260" spans="1:20">
      <c r="A260" s="18">
        <v>845</v>
      </c>
      <c r="B260" s="17">
        <v>260</v>
      </c>
      <c r="C260" s="17" t="s">
        <v>384</v>
      </c>
      <c r="D260" s="17" t="s">
        <v>116</v>
      </c>
      <c r="E260" s="17"/>
      <c r="F260" s="17"/>
      <c r="G260" s="17"/>
      <c r="H260" s="21">
        <v>2486</v>
      </c>
      <c r="I260" s="17" t="s">
        <v>605</v>
      </c>
      <c r="J260" s="17"/>
    </row>
    <row r="261" spans="1:20">
      <c r="A261" s="18">
        <v>844</v>
      </c>
      <c r="B261" s="17">
        <v>261</v>
      </c>
      <c r="C261" s="17" t="s">
        <v>385</v>
      </c>
      <c r="D261" s="17" t="s">
        <v>116</v>
      </c>
      <c r="E261" s="17"/>
      <c r="F261" s="17"/>
      <c r="G261" s="17"/>
      <c r="H261" s="21">
        <v>2486</v>
      </c>
      <c r="I261" s="17" t="s">
        <v>606</v>
      </c>
      <c r="J261" s="17"/>
    </row>
    <row r="262" spans="1:20">
      <c r="A262" s="18">
        <v>816</v>
      </c>
      <c r="B262" s="17">
        <v>262</v>
      </c>
      <c r="C262" s="17" t="s">
        <v>386</v>
      </c>
      <c r="D262" s="17" t="s">
        <v>116</v>
      </c>
      <c r="E262" s="17"/>
      <c r="F262" s="17"/>
      <c r="G262" s="17"/>
      <c r="H262" s="21">
        <v>2199</v>
      </c>
      <c r="I262" s="17" t="s">
        <v>607</v>
      </c>
      <c r="J262" s="17"/>
    </row>
    <row r="263" spans="1:20">
      <c r="A263" s="18">
        <v>817</v>
      </c>
      <c r="B263" s="17">
        <v>263</v>
      </c>
      <c r="C263" s="17" t="s">
        <v>387</v>
      </c>
      <c r="D263" s="17" t="s">
        <v>116</v>
      </c>
      <c r="E263" s="17">
        <v>2950</v>
      </c>
      <c r="F263" s="17">
        <v>3900</v>
      </c>
      <c r="G263" s="17"/>
      <c r="H263" s="21">
        <v>2261</v>
      </c>
      <c r="I263" s="17" t="s">
        <v>608</v>
      </c>
      <c r="J263" s="17"/>
    </row>
    <row r="264" spans="1:20">
      <c r="A264" s="18">
        <v>310</v>
      </c>
      <c r="B264" s="17">
        <v>264</v>
      </c>
      <c r="C264" s="17" t="s">
        <v>388</v>
      </c>
      <c r="D264" s="17" t="s">
        <v>389</v>
      </c>
      <c r="E264" s="17">
        <v>100</v>
      </c>
      <c r="F264" s="17">
        <v>1500</v>
      </c>
      <c r="G264" s="17"/>
      <c r="H264" s="21">
        <v>1177</v>
      </c>
      <c r="I264" s="17" t="s">
        <v>644</v>
      </c>
      <c r="J264" s="17"/>
    </row>
    <row r="265" spans="1:20">
      <c r="A265" s="18">
        <v>355</v>
      </c>
      <c r="B265" s="17">
        <v>265</v>
      </c>
      <c r="C265" s="17" t="s">
        <v>390</v>
      </c>
      <c r="D265" s="17" t="s">
        <v>389</v>
      </c>
      <c r="E265" s="17"/>
      <c r="F265" s="17"/>
      <c r="G265" s="17"/>
      <c r="H265" s="21">
        <v>1177</v>
      </c>
      <c r="I265" s="17" t="s">
        <v>645</v>
      </c>
      <c r="J265" s="17"/>
    </row>
    <row r="266" spans="1:20">
      <c r="A266" s="18">
        <v>338</v>
      </c>
      <c r="B266" s="17">
        <v>266</v>
      </c>
      <c r="C266" s="17" t="s">
        <v>391</v>
      </c>
      <c r="D266" s="17" t="s">
        <v>280</v>
      </c>
      <c r="E266" s="17"/>
      <c r="F266" s="17"/>
      <c r="G266" s="17"/>
      <c r="H266" s="21">
        <v>1193</v>
      </c>
      <c r="I266" s="17" t="s">
        <v>646</v>
      </c>
      <c r="J266" s="17"/>
    </row>
    <row r="267" spans="1:20">
      <c r="A267" s="18">
        <v>357</v>
      </c>
      <c r="B267" s="17">
        <v>267</v>
      </c>
      <c r="C267" s="17" t="s">
        <v>392</v>
      </c>
      <c r="D267" s="17" t="s">
        <v>280</v>
      </c>
      <c r="E267" s="17"/>
      <c r="F267" s="17"/>
      <c r="G267" s="17"/>
      <c r="H267" s="21"/>
      <c r="I267" s="17" t="s">
        <v>647</v>
      </c>
      <c r="J267" s="17"/>
    </row>
    <row r="268" spans="1:20">
      <c r="A268" s="18">
        <v>344</v>
      </c>
      <c r="B268" s="17">
        <v>268</v>
      </c>
      <c r="C268" s="17" t="s">
        <v>393</v>
      </c>
      <c r="D268" s="17" t="s">
        <v>116</v>
      </c>
      <c r="E268" s="17"/>
      <c r="F268" s="17"/>
      <c r="G268" s="17"/>
      <c r="H268" s="21">
        <v>2330</v>
      </c>
      <c r="I268" s="17" t="s">
        <v>609</v>
      </c>
      <c r="J268" s="17"/>
    </row>
    <row r="269" spans="1:20">
      <c r="A269" s="17"/>
      <c r="B269" s="17"/>
      <c r="C269" s="17"/>
      <c r="D269" s="17"/>
      <c r="E269" s="17" t="s">
        <v>667</v>
      </c>
      <c r="F269" s="17" t="s">
        <v>668</v>
      </c>
      <c r="G269" s="17" t="s">
        <v>669</v>
      </c>
      <c r="H269" s="17" t="s">
        <v>670</v>
      </c>
      <c r="I269" s="17"/>
      <c r="J269" s="27" t="s">
        <v>671</v>
      </c>
    </row>
    <row r="271" spans="1:20">
      <c r="E271" s="28" t="s">
        <v>672</v>
      </c>
    </row>
    <row r="272" spans="1:20">
      <c r="A272">
        <v>1</v>
      </c>
      <c r="B272">
        <v>2</v>
      </c>
      <c r="C272">
        <v>3</v>
      </c>
      <c r="D272">
        <v>4</v>
      </c>
      <c r="E272">
        <v>5</v>
      </c>
      <c r="F272">
        <v>6</v>
      </c>
      <c r="G272">
        <v>7</v>
      </c>
      <c r="H272">
        <v>8</v>
      </c>
      <c r="I272">
        <v>9</v>
      </c>
      <c r="J272">
        <v>10</v>
      </c>
      <c r="K272">
        <v>11</v>
      </c>
      <c r="L272">
        <v>12</v>
      </c>
      <c r="M272">
        <v>13</v>
      </c>
      <c r="N272">
        <v>14</v>
      </c>
      <c r="O272">
        <v>15</v>
      </c>
      <c r="P272">
        <v>16</v>
      </c>
      <c r="Q272">
        <v>17</v>
      </c>
      <c r="R272">
        <v>18</v>
      </c>
      <c r="S272">
        <v>19</v>
      </c>
      <c r="T272">
        <v>20</v>
      </c>
    </row>
    <row r="273" spans="1:17">
      <c r="B273" s="17"/>
      <c r="C273" s="17"/>
      <c r="D273" s="17"/>
      <c r="E273" s="17" t="s">
        <v>666</v>
      </c>
      <c r="F273" s="17" t="s">
        <v>665</v>
      </c>
      <c r="G273" s="17" t="s">
        <v>664</v>
      </c>
      <c r="H273" s="17" t="s">
        <v>663</v>
      </c>
      <c r="I273" s="17" t="s">
        <v>662</v>
      </c>
      <c r="J273" s="17" t="s">
        <v>661</v>
      </c>
      <c r="K273" s="17" t="s">
        <v>660</v>
      </c>
      <c r="L273" s="17" t="s">
        <v>659</v>
      </c>
      <c r="M273" s="17" t="s">
        <v>54</v>
      </c>
      <c r="N273" s="17" t="s">
        <v>657</v>
      </c>
      <c r="O273" s="17" t="s">
        <v>658</v>
      </c>
      <c r="P273" s="17" t="s">
        <v>28</v>
      </c>
      <c r="Q273" s="17" t="s">
        <v>656</v>
      </c>
    </row>
    <row r="274" spans="1:17">
      <c r="A274" s="26" t="str">
        <f>COUNTIF($B$274:B274,B274)&amp;B274</f>
        <v>1133</v>
      </c>
      <c r="B274" s="18">
        <v>133</v>
      </c>
      <c r="C274" s="17" t="s">
        <v>77</v>
      </c>
      <c r="D274" s="25" t="s">
        <v>651</v>
      </c>
      <c r="E274" s="17">
        <v>20600</v>
      </c>
      <c r="F274" s="17">
        <v>3502</v>
      </c>
      <c r="G274" s="17">
        <v>1200</v>
      </c>
      <c r="H274" s="17">
        <v>180</v>
      </c>
      <c r="I274" s="17">
        <v>300</v>
      </c>
      <c r="J274" s="17"/>
      <c r="K274" s="17">
        <f t="shared" ref="K274:K280" si="0">SUM(E274:I274)</f>
        <v>25782</v>
      </c>
      <c r="L274" s="17"/>
      <c r="M274" s="17">
        <v>2410</v>
      </c>
      <c r="N274" s="17"/>
      <c r="O274" s="17">
        <v>60</v>
      </c>
      <c r="P274" s="17">
        <v>180</v>
      </c>
      <c r="Q274" s="17"/>
    </row>
    <row r="275" spans="1:17">
      <c r="A275" s="26" t="str">
        <f>COUNTIF($B$274:B275,B275)&amp;B275</f>
        <v>1125</v>
      </c>
      <c r="B275" s="18">
        <v>125</v>
      </c>
      <c r="C275" s="17" t="s">
        <v>80</v>
      </c>
      <c r="D275" s="24" t="s">
        <v>654</v>
      </c>
      <c r="E275" s="17">
        <v>439</v>
      </c>
      <c r="F275" s="17">
        <v>75</v>
      </c>
      <c r="G275" s="17"/>
      <c r="H275" s="17"/>
      <c r="I275" s="17"/>
      <c r="J275" s="17"/>
      <c r="K275" s="17">
        <f t="shared" si="0"/>
        <v>514</v>
      </c>
      <c r="L275" s="17"/>
      <c r="M275" s="17"/>
      <c r="N275" s="17"/>
      <c r="O275" s="17"/>
      <c r="P275" s="17"/>
      <c r="Q275" s="17"/>
    </row>
    <row r="276" spans="1:17">
      <c r="A276" s="26" t="str">
        <f>COUNTIF($B$274:B276,B276)&amp;B276</f>
        <v>2125</v>
      </c>
      <c r="B276" s="18">
        <v>125</v>
      </c>
      <c r="C276" s="17" t="s">
        <v>80</v>
      </c>
      <c r="D276" s="24" t="s">
        <v>653</v>
      </c>
      <c r="E276" s="17">
        <v>5400</v>
      </c>
      <c r="F276" s="17">
        <v>918</v>
      </c>
      <c r="G276" s="17">
        <v>900</v>
      </c>
      <c r="H276" s="17">
        <v>420</v>
      </c>
      <c r="I276" s="17"/>
      <c r="J276" s="17"/>
      <c r="K276" s="17">
        <f t="shared" si="0"/>
        <v>7638</v>
      </c>
      <c r="L276" s="17"/>
      <c r="M276" s="17"/>
      <c r="N276" s="17"/>
      <c r="O276" s="17"/>
      <c r="P276" s="17"/>
      <c r="Q276" s="17"/>
    </row>
    <row r="277" spans="1:17">
      <c r="A277" s="26" t="str">
        <f>COUNTIF($B$274:B277,B277)&amp;B277</f>
        <v>1111</v>
      </c>
      <c r="B277" s="18">
        <v>111</v>
      </c>
      <c r="C277" s="17" t="s">
        <v>67</v>
      </c>
      <c r="D277" s="24" t="s">
        <v>650</v>
      </c>
      <c r="E277" s="17">
        <v>83029</v>
      </c>
      <c r="F277" s="17">
        <v>12566</v>
      </c>
      <c r="G277" s="17">
        <v>9777</v>
      </c>
      <c r="H277" s="17"/>
      <c r="I277" s="17"/>
      <c r="J277" s="17"/>
      <c r="K277" s="17">
        <f t="shared" si="0"/>
        <v>105372</v>
      </c>
      <c r="L277" s="17"/>
      <c r="M277" s="17">
        <v>9553</v>
      </c>
      <c r="N277" s="17"/>
      <c r="O277" s="17"/>
      <c r="P277" s="17"/>
      <c r="Q277" s="17"/>
    </row>
    <row r="278" spans="1:17">
      <c r="A278" s="26" t="str">
        <f>COUNTIF($B$274:B278,B278)&amp;B278</f>
        <v>1109</v>
      </c>
      <c r="B278" s="18">
        <v>109</v>
      </c>
      <c r="C278" s="17" t="s">
        <v>65</v>
      </c>
      <c r="D278" s="24" t="s">
        <v>650</v>
      </c>
      <c r="E278" s="17">
        <v>212854</v>
      </c>
      <c r="F278" s="17">
        <v>43665</v>
      </c>
      <c r="G278" s="17">
        <v>6300</v>
      </c>
      <c r="H278" s="17"/>
      <c r="I278" s="17"/>
      <c r="J278" s="17"/>
      <c r="K278" s="17">
        <f t="shared" si="0"/>
        <v>262819</v>
      </c>
      <c r="L278" s="17"/>
      <c r="M278" s="17"/>
      <c r="N278" s="17"/>
      <c r="O278" s="17"/>
      <c r="P278" s="17"/>
      <c r="Q278" s="17"/>
    </row>
    <row r="279" spans="1:17">
      <c r="A279" s="26" t="str">
        <f>COUNTIF($B$274:B279,B279)&amp;B279</f>
        <v>1113</v>
      </c>
      <c r="B279" s="18">
        <v>113</v>
      </c>
      <c r="C279" s="17" t="s">
        <v>64</v>
      </c>
      <c r="D279" s="24" t="s">
        <v>654</v>
      </c>
      <c r="E279" s="17">
        <v>500</v>
      </c>
      <c r="F279" s="17">
        <v>85</v>
      </c>
      <c r="G279" s="17"/>
      <c r="H279" s="17"/>
      <c r="I279" s="17"/>
      <c r="J279" s="17"/>
      <c r="K279" s="17">
        <f t="shared" si="0"/>
        <v>585</v>
      </c>
      <c r="L279" s="17"/>
      <c r="M279" s="17">
        <v>59</v>
      </c>
      <c r="N279" s="17"/>
      <c r="O279" s="17"/>
      <c r="P279" s="17"/>
      <c r="Q279" s="17"/>
    </row>
    <row r="280" spans="1:17">
      <c r="A280" s="26" t="str">
        <f>COUNTIF($B$274:B280,B280)&amp;B280</f>
        <v>1334</v>
      </c>
      <c r="B280" s="18">
        <v>334</v>
      </c>
      <c r="C280" s="17" t="s">
        <v>96</v>
      </c>
      <c r="D280" s="25" t="s">
        <v>651</v>
      </c>
      <c r="E280" s="17">
        <v>20600</v>
      </c>
      <c r="F280" s="17">
        <v>3502</v>
      </c>
      <c r="G280" s="17">
        <v>1200</v>
      </c>
      <c r="H280" s="17">
        <v>180</v>
      </c>
      <c r="I280" s="17">
        <v>300</v>
      </c>
      <c r="J280" s="17"/>
      <c r="K280" s="17">
        <f t="shared" si="0"/>
        <v>25782</v>
      </c>
      <c r="L280" s="17"/>
      <c r="M280" s="17">
        <v>2410</v>
      </c>
      <c r="N280" s="17"/>
      <c r="O280" s="17">
        <v>60</v>
      </c>
      <c r="P280" s="17">
        <v>180</v>
      </c>
      <c r="Q280" s="17"/>
    </row>
    <row r="281" spans="1:17">
      <c r="A281" s="26" t="str">
        <f>COUNTIF($B$274:B281,B281)&amp;B281</f>
        <v>1350</v>
      </c>
      <c r="B281" s="18">
        <v>350</v>
      </c>
      <c r="C281" s="17" t="s">
        <v>94</v>
      </c>
      <c r="D281" s="24" t="s">
        <v>655</v>
      </c>
      <c r="E281" s="17">
        <v>22286</v>
      </c>
      <c r="F281" s="17">
        <v>3789</v>
      </c>
      <c r="G281" s="17">
        <v>1371</v>
      </c>
      <c r="H281" s="17">
        <v>206</v>
      </c>
      <c r="I281" s="17">
        <v>343</v>
      </c>
      <c r="J281" s="17">
        <v>274</v>
      </c>
      <c r="K281" s="17">
        <f t="shared" ref="K281:K316" si="1">SUM(E281:J281)</f>
        <v>28269</v>
      </c>
      <c r="L281" s="17"/>
      <c r="M281" s="17">
        <v>2608</v>
      </c>
      <c r="N281" s="17"/>
      <c r="O281" s="17">
        <v>120</v>
      </c>
      <c r="P281" s="17">
        <v>360</v>
      </c>
      <c r="Q281" s="17"/>
    </row>
    <row r="282" spans="1:17">
      <c r="A282" s="26" t="str">
        <f>COUNTIF($B$274:B282,B282)&amp;B282</f>
        <v>1312</v>
      </c>
      <c r="B282" s="18">
        <v>312</v>
      </c>
      <c r="C282" s="17" t="s">
        <v>97</v>
      </c>
      <c r="D282" s="24" t="s">
        <v>654</v>
      </c>
      <c r="E282" s="17">
        <v>439</v>
      </c>
      <c r="F282" s="17">
        <v>75</v>
      </c>
      <c r="G282" s="17"/>
      <c r="H282" s="17"/>
      <c r="I282" s="17"/>
      <c r="J282" s="17"/>
      <c r="K282" s="17">
        <f t="shared" si="1"/>
        <v>514</v>
      </c>
      <c r="L282" s="17"/>
      <c r="M282" s="17"/>
      <c r="N282" s="17"/>
      <c r="O282" s="17"/>
      <c r="P282" s="17"/>
      <c r="Q282" s="17"/>
    </row>
    <row r="283" spans="1:17">
      <c r="A283" s="26" t="str">
        <f>COUNTIF($B$274:B283,B283)&amp;B283</f>
        <v>1311</v>
      </c>
      <c r="B283" s="18">
        <v>311</v>
      </c>
      <c r="C283" s="17" t="s">
        <v>395</v>
      </c>
      <c r="D283" s="24" t="s">
        <v>654</v>
      </c>
      <c r="E283" s="17">
        <v>329</v>
      </c>
      <c r="F283" s="17">
        <v>56</v>
      </c>
      <c r="G283" s="17"/>
      <c r="H283" s="17"/>
      <c r="I283" s="17"/>
      <c r="J283" s="17"/>
      <c r="K283" s="17">
        <f t="shared" si="1"/>
        <v>385</v>
      </c>
      <c r="L283" s="17"/>
      <c r="M283" s="17">
        <v>39</v>
      </c>
      <c r="N283" s="17"/>
      <c r="O283" s="17"/>
      <c r="P283" s="17"/>
      <c r="Q283" s="17"/>
    </row>
    <row r="284" spans="1:17">
      <c r="A284" s="26" t="str">
        <f>COUNTIF($B$274:B284,B284)&amp;B284</f>
        <v>1344</v>
      </c>
      <c r="B284" s="18">
        <v>344</v>
      </c>
      <c r="C284" s="17" t="s">
        <v>393</v>
      </c>
      <c r="D284" s="24" t="s">
        <v>650</v>
      </c>
      <c r="E284" s="17">
        <v>1547</v>
      </c>
      <c r="F284" s="17">
        <v>263</v>
      </c>
      <c r="G284" s="17">
        <v>193</v>
      </c>
      <c r="H284" s="17"/>
      <c r="I284" s="17"/>
      <c r="J284" s="17"/>
      <c r="K284" s="17">
        <f t="shared" si="1"/>
        <v>2003</v>
      </c>
      <c r="L284" s="17"/>
      <c r="M284" s="17">
        <v>181</v>
      </c>
      <c r="N284" s="17"/>
      <c r="O284" s="17"/>
      <c r="P284" s="17"/>
      <c r="Q284" s="17"/>
    </row>
    <row r="285" spans="1:17">
      <c r="A285" s="26" t="str">
        <f>COUNTIF($B$274:B285,B285)&amp;B285</f>
        <v>1309</v>
      </c>
      <c r="B285" s="18">
        <v>309</v>
      </c>
      <c r="C285" s="17" t="s">
        <v>93</v>
      </c>
      <c r="D285" s="25" t="s">
        <v>651</v>
      </c>
      <c r="E285" s="17">
        <v>20100</v>
      </c>
      <c r="F285" s="17">
        <v>3417</v>
      </c>
      <c r="G285" s="17">
        <v>1200</v>
      </c>
      <c r="H285" s="17">
        <v>180</v>
      </c>
      <c r="I285" s="17">
        <v>300</v>
      </c>
      <c r="J285" s="17">
        <v>240</v>
      </c>
      <c r="K285" s="17">
        <f t="shared" si="1"/>
        <v>25437</v>
      </c>
      <c r="L285" s="17"/>
      <c r="M285" s="17">
        <v>2352</v>
      </c>
      <c r="N285" s="17"/>
      <c r="O285" s="17">
        <v>60</v>
      </c>
      <c r="P285" s="17">
        <v>180</v>
      </c>
      <c r="Q285" s="17"/>
    </row>
    <row r="286" spans="1:17">
      <c r="A286" s="26" t="str">
        <f>COUNTIF($B$274:B286,B286)&amp;B286</f>
        <v>2312</v>
      </c>
      <c r="B286" s="18">
        <v>312</v>
      </c>
      <c r="C286" s="17" t="s">
        <v>97</v>
      </c>
      <c r="D286" s="24" t="s">
        <v>653</v>
      </c>
      <c r="E286" s="17">
        <v>5400</v>
      </c>
      <c r="F286" s="17">
        <v>918</v>
      </c>
      <c r="G286" s="17">
        <v>900</v>
      </c>
      <c r="H286" s="17">
        <v>420</v>
      </c>
      <c r="I286" s="17"/>
      <c r="J286" s="17"/>
      <c r="K286" s="17">
        <f t="shared" si="1"/>
        <v>7638</v>
      </c>
      <c r="L286" s="17"/>
      <c r="M286" s="17"/>
      <c r="N286" s="17"/>
      <c r="O286" s="17"/>
      <c r="P286" s="17"/>
      <c r="Q286" s="17"/>
    </row>
    <row r="287" spans="1:17">
      <c r="A287" s="26" t="str">
        <f>COUNTIF($B$274:B287,B287)&amp;B287</f>
        <v>2309</v>
      </c>
      <c r="B287" s="18">
        <v>309</v>
      </c>
      <c r="C287" s="17" t="s">
        <v>93</v>
      </c>
      <c r="D287" s="24" t="s">
        <v>650</v>
      </c>
      <c r="E287" s="17">
        <v>4200</v>
      </c>
      <c r="F287" s="17">
        <v>714</v>
      </c>
      <c r="G287" s="17"/>
      <c r="H287" s="17">
        <v>740</v>
      </c>
      <c r="I287" s="17"/>
      <c r="J287" s="17"/>
      <c r="K287" s="17">
        <f t="shared" si="1"/>
        <v>5654</v>
      </c>
      <c r="L287" s="17"/>
      <c r="M287" s="17">
        <v>490</v>
      </c>
      <c r="N287" s="17"/>
      <c r="O287" s="17"/>
      <c r="P287" s="17"/>
      <c r="Q287" s="17"/>
    </row>
    <row r="288" spans="1:17">
      <c r="A288" s="26" t="str">
        <f>COUNTIF($B$274:B288,B288)&amp;B288</f>
        <v>1361</v>
      </c>
      <c r="B288" s="18">
        <v>361</v>
      </c>
      <c r="C288" s="17" t="s">
        <v>89</v>
      </c>
      <c r="D288" s="25" t="s">
        <v>651</v>
      </c>
      <c r="E288" s="17">
        <v>21019</v>
      </c>
      <c r="F288" s="17">
        <v>3573</v>
      </c>
      <c r="G288" s="17">
        <v>1510</v>
      </c>
      <c r="H288" s="17">
        <v>232</v>
      </c>
      <c r="I288" s="17">
        <v>174</v>
      </c>
      <c r="J288" s="17"/>
      <c r="K288" s="17">
        <f t="shared" si="1"/>
        <v>26508</v>
      </c>
      <c r="L288" s="17"/>
      <c r="M288" s="17"/>
      <c r="N288" s="17"/>
      <c r="O288" s="17"/>
      <c r="P288" s="17"/>
      <c r="Q288" s="17"/>
    </row>
    <row r="289" spans="1:17">
      <c r="A289" s="26" t="str">
        <f>COUNTIF($B$274:B289,B289)&amp;B289</f>
        <v>1421</v>
      </c>
      <c r="B289" s="18">
        <v>421</v>
      </c>
      <c r="C289" s="17" t="s">
        <v>168</v>
      </c>
      <c r="D289" s="25" t="s">
        <v>651</v>
      </c>
      <c r="E289" s="17">
        <v>304600</v>
      </c>
      <c r="F289" s="17">
        <v>51782</v>
      </c>
      <c r="G289" s="17">
        <v>8600</v>
      </c>
      <c r="H289" s="17">
        <v>1440</v>
      </c>
      <c r="I289" s="17">
        <v>600</v>
      </c>
      <c r="J289" s="17"/>
      <c r="K289" s="17">
        <f t="shared" si="1"/>
        <v>367022</v>
      </c>
      <c r="L289" s="17">
        <v>42800</v>
      </c>
      <c r="M289" s="17"/>
      <c r="N289" s="17">
        <v>280</v>
      </c>
      <c r="O289" s="17">
        <v>120</v>
      </c>
      <c r="P289" s="17">
        <v>360</v>
      </c>
      <c r="Q289" s="17">
        <v>49920</v>
      </c>
    </row>
    <row r="290" spans="1:17">
      <c r="A290" s="26" t="str">
        <f>COUNTIF($B$274:B290,B290)&amp;B290</f>
        <v>1510</v>
      </c>
      <c r="B290" s="18">
        <v>510</v>
      </c>
      <c r="C290" s="17" t="s">
        <v>199</v>
      </c>
      <c r="D290" s="25" t="s">
        <v>652</v>
      </c>
      <c r="E290" s="17">
        <v>9773</v>
      </c>
      <c r="F290" s="17"/>
      <c r="G290" s="17">
        <v>2500</v>
      </c>
      <c r="H290" s="17">
        <v>360</v>
      </c>
      <c r="I290" s="17"/>
      <c r="J290" s="17"/>
      <c r="K290" s="17">
        <f t="shared" si="1"/>
        <v>12633</v>
      </c>
      <c r="L290" s="17"/>
      <c r="M290" s="17"/>
      <c r="N290" s="17"/>
      <c r="O290" s="17"/>
      <c r="P290" s="17"/>
      <c r="Q290" s="17"/>
    </row>
    <row r="291" spans="1:17">
      <c r="A291" s="26" t="str">
        <f>COUNTIF($B$274:B291,B291)&amp;B291</f>
        <v>1556</v>
      </c>
      <c r="B291" s="18">
        <v>556</v>
      </c>
      <c r="C291" s="17" t="s">
        <v>230</v>
      </c>
      <c r="D291" s="24" t="s">
        <v>650</v>
      </c>
      <c r="E291" s="17">
        <v>8400</v>
      </c>
      <c r="F291" s="17">
        <v>1428</v>
      </c>
      <c r="G291" s="17"/>
      <c r="H291" s="17"/>
      <c r="I291" s="17"/>
      <c r="J291" s="17"/>
      <c r="K291" s="17">
        <f t="shared" si="1"/>
        <v>9828</v>
      </c>
      <c r="L291" s="17"/>
      <c r="M291" s="17">
        <v>984</v>
      </c>
      <c r="N291" s="17"/>
      <c r="O291" s="17"/>
      <c r="P291" s="17"/>
      <c r="Q291" s="17"/>
    </row>
    <row r="292" spans="1:17">
      <c r="A292" s="26" t="str">
        <f>COUNTIF($B$274:B292,B292)&amp;B292</f>
        <v>1570</v>
      </c>
      <c r="B292" s="18">
        <v>570</v>
      </c>
      <c r="C292" s="17" t="s">
        <v>243</v>
      </c>
      <c r="D292" s="25" t="s">
        <v>651</v>
      </c>
      <c r="E292" s="17">
        <v>20349</v>
      </c>
      <c r="F292" s="17">
        <v>25437</v>
      </c>
      <c r="G292" s="17">
        <v>1594</v>
      </c>
      <c r="H292" s="17">
        <v>319</v>
      </c>
      <c r="I292" s="17">
        <v>89</v>
      </c>
      <c r="J292" s="17"/>
      <c r="K292" s="17">
        <f t="shared" si="1"/>
        <v>47788</v>
      </c>
      <c r="L292" s="17"/>
      <c r="M292" s="17">
        <v>2479</v>
      </c>
      <c r="N292" s="17"/>
      <c r="O292" s="17"/>
      <c r="P292" s="17"/>
      <c r="Q292" s="17"/>
    </row>
    <row r="293" spans="1:17">
      <c r="A293" s="26" t="str">
        <f>COUNTIF($B$274:B293,B293)&amp;B293</f>
        <v>1841</v>
      </c>
      <c r="B293" s="18">
        <v>841</v>
      </c>
      <c r="C293" s="17" t="s">
        <v>381</v>
      </c>
      <c r="D293" s="24" t="s">
        <v>650</v>
      </c>
      <c r="E293" s="17">
        <v>5100</v>
      </c>
      <c r="F293" s="17">
        <v>867</v>
      </c>
      <c r="G293" s="17"/>
      <c r="H293" s="17"/>
      <c r="I293" s="17"/>
      <c r="J293" s="17"/>
      <c r="K293" s="17">
        <f t="shared" si="1"/>
        <v>5967</v>
      </c>
      <c r="L293" s="17"/>
      <c r="M293" s="17">
        <v>199</v>
      </c>
      <c r="N293" s="17"/>
      <c r="O293" s="17"/>
      <c r="P293" s="17"/>
      <c r="Q293" s="17"/>
    </row>
    <row r="294" spans="1:17">
      <c r="A294" s="26" t="str">
        <f>COUNTIF($B$274:B294,B294)&amp;B294</f>
        <v>1816</v>
      </c>
      <c r="B294" s="18">
        <v>816</v>
      </c>
      <c r="C294" s="17" t="s">
        <v>386</v>
      </c>
      <c r="D294" s="24" t="s">
        <v>650</v>
      </c>
      <c r="E294" s="17">
        <v>4500</v>
      </c>
      <c r="F294" s="17">
        <v>765</v>
      </c>
      <c r="G294" s="17">
        <v>900</v>
      </c>
      <c r="H294" s="17"/>
      <c r="I294" s="17"/>
      <c r="J294" s="17"/>
      <c r="K294" s="17">
        <f t="shared" si="1"/>
        <v>6165</v>
      </c>
      <c r="L294" s="17"/>
      <c r="M294" s="17">
        <v>528</v>
      </c>
      <c r="N294" s="17"/>
      <c r="O294" s="17"/>
      <c r="P294" s="17"/>
      <c r="Q294" s="17"/>
    </row>
    <row r="295" spans="1:17">
      <c r="A295" s="26" t="str">
        <f>COUNTIF($B$274:B295,B295)&amp;B295</f>
        <v>1817</v>
      </c>
      <c r="B295" s="18">
        <v>817</v>
      </c>
      <c r="C295" s="17" t="s">
        <v>387</v>
      </c>
      <c r="D295" s="24" t="s">
        <v>650</v>
      </c>
      <c r="E295" s="17">
        <v>4594</v>
      </c>
      <c r="F295" s="17">
        <v>781</v>
      </c>
      <c r="G295" s="17"/>
      <c r="H295" s="17"/>
      <c r="I295" s="17"/>
      <c r="J295" s="17"/>
      <c r="K295" s="17">
        <f t="shared" si="1"/>
        <v>5375</v>
      </c>
      <c r="L295" s="17"/>
      <c r="M295" s="17">
        <v>537</v>
      </c>
      <c r="N295" s="17"/>
      <c r="O295" s="17"/>
      <c r="P295" s="17"/>
      <c r="Q295" s="17"/>
    </row>
    <row r="296" spans="1:17">
      <c r="A296" s="26" t="str">
        <f>COUNTIF($B$274:B296,B296)&amp;B296</f>
        <v>1838</v>
      </c>
      <c r="B296" s="18">
        <v>838</v>
      </c>
      <c r="C296" s="17" t="s">
        <v>379</v>
      </c>
      <c r="D296" s="25" t="s">
        <v>651</v>
      </c>
      <c r="E296" s="17">
        <v>1629</v>
      </c>
      <c r="F296" s="17">
        <v>277</v>
      </c>
      <c r="G296" s="17">
        <v>122</v>
      </c>
      <c r="H296" s="17">
        <v>23</v>
      </c>
      <c r="I296" s="17">
        <v>10</v>
      </c>
      <c r="J296" s="17"/>
      <c r="K296" s="17">
        <f t="shared" si="1"/>
        <v>2061</v>
      </c>
      <c r="L296" s="17"/>
      <c r="M296" s="17">
        <v>191</v>
      </c>
      <c r="N296" s="17"/>
      <c r="O296" s="17"/>
      <c r="P296" s="17"/>
      <c r="Q296" s="17"/>
    </row>
    <row r="297" spans="1:17">
      <c r="A297" s="26" t="str">
        <f>COUNTIF($B$274:B297,B297)&amp;B297</f>
        <v>2838</v>
      </c>
      <c r="B297" s="18">
        <v>838</v>
      </c>
      <c r="C297" s="17" t="s">
        <v>379</v>
      </c>
      <c r="D297" s="24" t="s">
        <v>650</v>
      </c>
      <c r="E297" s="17">
        <v>8467</v>
      </c>
      <c r="F297" s="17">
        <v>1439</v>
      </c>
      <c r="G297" s="17">
        <v>1694</v>
      </c>
      <c r="H297" s="17"/>
      <c r="I297" s="17"/>
      <c r="J297" s="17"/>
      <c r="K297" s="17">
        <f t="shared" si="1"/>
        <v>11600</v>
      </c>
      <c r="L297" s="17"/>
      <c r="M297" s="17">
        <v>993</v>
      </c>
      <c r="N297" s="17"/>
      <c r="O297" s="17"/>
      <c r="P297" s="17"/>
      <c r="Q297" s="17"/>
    </row>
    <row r="298" spans="1:17">
      <c r="A298" s="26" t="str">
        <f>COUNTIF($B$274:B298,B298)&amp;B298</f>
        <v>1813</v>
      </c>
      <c r="B298" s="18">
        <v>813</v>
      </c>
      <c r="C298" s="17" t="s">
        <v>277</v>
      </c>
      <c r="D298" s="24" t="s">
        <v>650</v>
      </c>
      <c r="E298" s="17">
        <v>4200</v>
      </c>
      <c r="F298" s="17">
        <v>714</v>
      </c>
      <c r="G298" s="17"/>
      <c r="H298" s="17">
        <v>560</v>
      </c>
      <c r="I298" s="17"/>
      <c r="J298" s="17"/>
      <c r="K298" s="17">
        <f t="shared" si="1"/>
        <v>5474</v>
      </c>
      <c r="L298" s="17"/>
      <c r="M298" s="17">
        <v>490</v>
      </c>
      <c r="N298" s="17"/>
      <c r="O298" s="17"/>
      <c r="P298" s="17"/>
      <c r="Q298" s="17"/>
    </row>
    <row r="299" spans="1:17">
      <c r="A299" s="26" t="str">
        <f>COUNTIF($B$274:B299,B299)&amp;B299</f>
        <v>1918</v>
      </c>
      <c r="B299" s="18">
        <v>918</v>
      </c>
      <c r="C299" s="17" t="s">
        <v>337</v>
      </c>
      <c r="D299" s="24" t="s">
        <v>650</v>
      </c>
      <c r="E299" s="17">
        <v>4500</v>
      </c>
      <c r="F299" s="17">
        <v>765</v>
      </c>
      <c r="G299" s="17">
        <v>900</v>
      </c>
      <c r="H299" s="17"/>
      <c r="I299" s="17"/>
      <c r="J299" s="17"/>
      <c r="K299" s="17">
        <f t="shared" si="1"/>
        <v>6165</v>
      </c>
      <c r="L299" s="17"/>
      <c r="M299" s="17">
        <v>528</v>
      </c>
      <c r="N299" s="17"/>
      <c r="O299" s="17"/>
      <c r="P299" s="17"/>
      <c r="Q299" s="17"/>
    </row>
    <row r="300" spans="1:17">
      <c r="A300" s="26" t="str">
        <f>COUNTIF($B$274:B300,B300)&amp;B300</f>
        <v>1919</v>
      </c>
      <c r="B300" s="18">
        <v>919</v>
      </c>
      <c r="C300" s="17" t="s">
        <v>338</v>
      </c>
      <c r="D300" s="24" t="s">
        <v>650</v>
      </c>
      <c r="E300" s="17">
        <v>4500</v>
      </c>
      <c r="F300" s="17">
        <v>765</v>
      </c>
      <c r="G300" s="17">
        <v>900</v>
      </c>
      <c r="H300" s="17"/>
      <c r="I300" s="17"/>
      <c r="J300" s="17"/>
      <c r="K300" s="17">
        <f t="shared" si="1"/>
        <v>6165</v>
      </c>
      <c r="L300" s="17"/>
      <c r="M300" s="17">
        <v>528</v>
      </c>
      <c r="N300" s="17"/>
      <c r="O300" s="17"/>
      <c r="P300" s="17"/>
      <c r="Q300" s="17"/>
    </row>
    <row r="301" spans="1:17">
      <c r="A301" s="26" t="str">
        <f>COUNTIF($B$274:B301,B301)&amp;B301</f>
        <v>1921</v>
      </c>
      <c r="B301" s="18">
        <v>921</v>
      </c>
      <c r="C301" s="17" t="s">
        <v>340</v>
      </c>
      <c r="D301" s="24" t="s">
        <v>650</v>
      </c>
      <c r="E301" s="17">
        <v>4800</v>
      </c>
      <c r="F301" s="17">
        <v>816</v>
      </c>
      <c r="G301" s="17">
        <v>600</v>
      </c>
      <c r="H301" s="17"/>
      <c r="I301" s="17"/>
      <c r="J301" s="17"/>
      <c r="K301" s="17">
        <f t="shared" si="1"/>
        <v>6216</v>
      </c>
      <c r="L301" s="17"/>
      <c r="M301" s="17">
        <v>561</v>
      </c>
      <c r="N301" s="17"/>
      <c r="O301" s="17"/>
      <c r="P301" s="17"/>
      <c r="Q301" s="17"/>
    </row>
    <row r="302" spans="1:17">
      <c r="A302" s="26" t="str">
        <f>COUNTIF($B$274:B302,B302)&amp;B302</f>
        <v>1923</v>
      </c>
      <c r="B302" s="18">
        <v>923</v>
      </c>
      <c r="C302" s="17" t="s">
        <v>341</v>
      </c>
      <c r="D302" s="24" t="s">
        <v>650</v>
      </c>
      <c r="E302" s="17">
        <v>4438</v>
      </c>
      <c r="F302" s="17">
        <v>754</v>
      </c>
      <c r="G302" s="17"/>
      <c r="H302" s="17"/>
      <c r="I302" s="17"/>
      <c r="J302" s="17"/>
      <c r="K302" s="17">
        <f t="shared" si="1"/>
        <v>5192</v>
      </c>
      <c r="L302" s="17">
        <v>1617</v>
      </c>
      <c r="M302" s="17"/>
      <c r="N302" s="17"/>
      <c r="O302" s="17"/>
      <c r="P302" s="17"/>
      <c r="Q302" s="17"/>
    </row>
    <row r="303" spans="1:17">
      <c r="A303" s="26" t="str">
        <f>COUNTIF($B$274:B303,B303)&amp;B303</f>
        <v>1924</v>
      </c>
      <c r="B303" s="18">
        <v>924</v>
      </c>
      <c r="C303" s="17" t="s">
        <v>342</v>
      </c>
      <c r="D303" s="24" t="s">
        <v>650</v>
      </c>
      <c r="E303" s="17">
        <v>793</v>
      </c>
      <c r="F303" s="17">
        <v>134</v>
      </c>
      <c r="G303" s="17"/>
      <c r="H303" s="17"/>
      <c r="I303" s="17"/>
      <c r="J303" s="17"/>
      <c r="K303" s="17">
        <f t="shared" si="1"/>
        <v>927</v>
      </c>
      <c r="L303" s="17"/>
      <c r="M303" s="17">
        <v>93</v>
      </c>
      <c r="N303" s="17"/>
      <c r="O303" s="17"/>
      <c r="P303" s="17"/>
      <c r="Q303" s="17"/>
    </row>
    <row r="304" spans="1:17">
      <c r="A304" s="26" t="str">
        <f>COUNTIF($B$274:B304,B304)&amp;B304</f>
        <v>1947</v>
      </c>
      <c r="B304" s="18">
        <v>947</v>
      </c>
      <c r="C304" s="17" t="s">
        <v>301</v>
      </c>
      <c r="D304" s="24" t="s">
        <v>650</v>
      </c>
      <c r="E304" s="17">
        <v>4800</v>
      </c>
      <c r="F304" s="17">
        <v>816</v>
      </c>
      <c r="G304" s="17"/>
      <c r="H304" s="17"/>
      <c r="I304" s="17"/>
      <c r="J304" s="17"/>
      <c r="K304" s="17">
        <f t="shared" si="1"/>
        <v>5616</v>
      </c>
      <c r="L304" s="17"/>
      <c r="M304" s="17"/>
      <c r="N304" s="17"/>
      <c r="O304" s="17"/>
      <c r="P304" s="17"/>
      <c r="Q304" s="17"/>
    </row>
    <row r="305" spans="1:17">
      <c r="A305" s="26" t="str">
        <f>COUNTIF($B$274:B305,B305)&amp;B305</f>
        <v>1926</v>
      </c>
      <c r="B305" s="18">
        <v>926</v>
      </c>
      <c r="C305" s="17" t="s">
        <v>343</v>
      </c>
      <c r="D305" s="24" t="s">
        <v>650</v>
      </c>
      <c r="E305" s="17">
        <v>1481</v>
      </c>
      <c r="F305" s="17">
        <v>252</v>
      </c>
      <c r="G305" s="17"/>
      <c r="H305" s="17"/>
      <c r="I305" s="17"/>
      <c r="J305" s="17"/>
      <c r="K305" s="17">
        <f t="shared" si="1"/>
        <v>1733</v>
      </c>
      <c r="L305" s="17"/>
      <c r="M305" s="17">
        <v>173</v>
      </c>
      <c r="N305" s="17"/>
      <c r="O305" s="17"/>
      <c r="P305" s="17"/>
      <c r="Q305" s="17"/>
    </row>
    <row r="306" spans="1:17">
      <c r="A306" s="26" t="str">
        <f>COUNTIF($B$274:B306,B306)&amp;B306</f>
        <v>1928</v>
      </c>
      <c r="B306" s="18">
        <v>928</v>
      </c>
      <c r="C306" s="17" t="s">
        <v>344</v>
      </c>
      <c r="D306" s="24" t="s">
        <v>650</v>
      </c>
      <c r="E306" s="17">
        <v>929</v>
      </c>
      <c r="F306" s="17">
        <v>157</v>
      </c>
      <c r="G306" s="17"/>
      <c r="H306" s="17"/>
      <c r="I306" s="17"/>
      <c r="J306" s="17"/>
      <c r="K306" s="17">
        <f t="shared" si="1"/>
        <v>1086</v>
      </c>
      <c r="L306" s="17"/>
      <c r="M306" s="17">
        <v>109</v>
      </c>
      <c r="N306" s="17"/>
      <c r="O306" s="17"/>
      <c r="P306" s="17"/>
      <c r="Q306" s="17"/>
    </row>
    <row r="307" spans="1:17">
      <c r="A307" s="26" t="str">
        <f>COUNTIF($B$274:B307,B307)&amp;B307</f>
        <v>1911</v>
      </c>
      <c r="B307" s="18">
        <v>911</v>
      </c>
      <c r="C307" s="17" t="s">
        <v>316</v>
      </c>
      <c r="D307" s="24" t="s">
        <v>649</v>
      </c>
      <c r="E307" s="17">
        <v>37661</v>
      </c>
      <c r="F307" s="17">
        <v>6402</v>
      </c>
      <c r="G307" s="17">
        <v>4646</v>
      </c>
      <c r="H307" s="17">
        <v>4955</v>
      </c>
      <c r="I307" s="17"/>
      <c r="J307" s="17"/>
      <c r="K307" s="17">
        <f t="shared" si="1"/>
        <v>53664</v>
      </c>
      <c r="L307" s="17"/>
      <c r="M307" s="17"/>
      <c r="N307" s="17"/>
      <c r="O307" s="17"/>
      <c r="P307" s="17"/>
      <c r="Q307" s="17"/>
    </row>
    <row r="308" spans="1:17">
      <c r="A308" s="26" t="str">
        <f>COUNTIF($B$274:B308,B308)&amp;B308</f>
        <v>1901</v>
      </c>
      <c r="B308" s="18">
        <v>901</v>
      </c>
      <c r="C308" s="17" t="s">
        <v>298</v>
      </c>
      <c r="D308" s="25" t="s">
        <v>651</v>
      </c>
      <c r="E308" s="17">
        <v>51523</v>
      </c>
      <c r="F308" s="17">
        <v>8759</v>
      </c>
      <c r="G308" s="17">
        <v>3963</v>
      </c>
      <c r="H308" s="17">
        <v>696</v>
      </c>
      <c r="I308" s="17">
        <v>290</v>
      </c>
      <c r="J308" s="17"/>
      <c r="K308" s="17">
        <f t="shared" si="1"/>
        <v>65231</v>
      </c>
      <c r="L308" s="17">
        <v>15000</v>
      </c>
      <c r="M308" s="17"/>
      <c r="N308" s="17"/>
      <c r="O308" s="17"/>
      <c r="P308" s="17"/>
      <c r="Q308" s="17">
        <v>2080</v>
      </c>
    </row>
    <row r="309" spans="1:17">
      <c r="A309" s="26" t="str">
        <f>COUNTIF($B$274:B309,B309)&amp;B309</f>
        <v>11122</v>
      </c>
      <c r="B309" s="18">
        <v>1122</v>
      </c>
      <c r="C309" s="17" t="s">
        <v>349</v>
      </c>
      <c r="D309" s="24" t="s">
        <v>649</v>
      </c>
      <c r="E309" s="17">
        <v>3900</v>
      </c>
      <c r="F309" s="17">
        <v>663</v>
      </c>
      <c r="G309" s="17"/>
      <c r="H309" s="17"/>
      <c r="I309" s="17"/>
      <c r="J309" s="17"/>
      <c r="K309" s="17">
        <f t="shared" si="1"/>
        <v>4563</v>
      </c>
      <c r="L309" s="17"/>
      <c r="M309" s="17">
        <v>456</v>
      </c>
      <c r="N309" s="17"/>
      <c r="O309" s="17"/>
      <c r="P309" s="17"/>
      <c r="Q309" s="17"/>
    </row>
    <row r="310" spans="1:17">
      <c r="A310" s="26" t="str">
        <f>COUNTIF($B$274:B310,B310)&amp;B310</f>
        <v>11123</v>
      </c>
      <c r="B310" s="18">
        <v>1123</v>
      </c>
      <c r="C310" s="17" t="s">
        <v>350</v>
      </c>
      <c r="D310" s="24" t="s">
        <v>649</v>
      </c>
      <c r="E310" s="17">
        <v>3900</v>
      </c>
      <c r="F310" s="17">
        <v>663</v>
      </c>
      <c r="G310" s="17"/>
      <c r="H310" s="17"/>
      <c r="I310" s="17"/>
      <c r="J310" s="17"/>
      <c r="K310" s="17">
        <f t="shared" si="1"/>
        <v>4563</v>
      </c>
      <c r="L310" s="17"/>
      <c r="M310" s="17">
        <v>456</v>
      </c>
      <c r="N310" s="17"/>
      <c r="O310" s="17"/>
      <c r="P310" s="17"/>
      <c r="Q310" s="17"/>
    </row>
    <row r="311" spans="1:17">
      <c r="A311" s="26" t="str">
        <f>COUNTIF($B$274:B311,B311)&amp;B311</f>
        <v>11124</v>
      </c>
      <c r="B311" s="18">
        <v>1124</v>
      </c>
      <c r="C311" s="17" t="s">
        <v>351</v>
      </c>
      <c r="D311" s="24" t="s">
        <v>649</v>
      </c>
      <c r="E311" s="17">
        <v>3900</v>
      </c>
      <c r="F311" s="17">
        <v>663</v>
      </c>
      <c r="G311" s="17"/>
      <c r="H311" s="17"/>
      <c r="I311" s="17"/>
      <c r="J311" s="17"/>
      <c r="K311" s="17">
        <f t="shared" si="1"/>
        <v>4563</v>
      </c>
      <c r="L311" s="17"/>
      <c r="M311" s="17">
        <v>456</v>
      </c>
      <c r="N311" s="17"/>
      <c r="O311" s="17"/>
      <c r="P311" s="17"/>
      <c r="Q311" s="17"/>
    </row>
    <row r="312" spans="1:17">
      <c r="A312" s="26" t="str">
        <f>COUNTIF($B$274:B312,B312)&amp;B312</f>
        <v>11125</v>
      </c>
      <c r="B312" s="18">
        <v>1125</v>
      </c>
      <c r="C312" s="17" t="s">
        <v>352</v>
      </c>
      <c r="D312" s="24" t="s">
        <v>649</v>
      </c>
      <c r="E312" s="17">
        <v>3858</v>
      </c>
      <c r="F312" s="17">
        <v>656</v>
      </c>
      <c r="G312" s="17"/>
      <c r="H312" s="17"/>
      <c r="I312" s="17"/>
      <c r="J312" s="17"/>
      <c r="K312" s="17">
        <f t="shared" si="1"/>
        <v>4514</v>
      </c>
      <c r="L312" s="17"/>
      <c r="M312" s="17">
        <v>451</v>
      </c>
      <c r="N312" s="17"/>
      <c r="O312" s="17"/>
      <c r="P312" s="17"/>
      <c r="Q312" s="17"/>
    </row>
    <row r="313" spans="1:17">
      <c r="A313" s="26" t="str">
        <f>COUNTIF($B$274:B313,B313)&amp;B313</f>
        <v>11158</v>
      </c>
      <c r="B313" s="18">
        <v>1158</v>
      </c>
      <c r="C313" s="17" t="s">
        <v>333</v>
      </c>
      <c r="D313" s="24" t="s">
        <v>649</v>
      </c>
      <c r="E313" s="17">
        <v>3077</v>
      </c>
      <c r="F313" s="17">
        <v>523</v>
      </c>
      <c r="G313" s="17">
        <v>513</v>
      </c>
      <c r="H313" s="17">
        <v>240</v>
      </c>
      <c r="I313" s="17"/>
      <c r="J313" s="17"/>
      <c r="K313" s="17">
        <f t="shared" si="1"/>
        <v>4353</v>
      </c>
      <c r="L313" s="17"/>
      <c r="M313" s="17"/>
      <c r="N313" s="17"/>
      <c r="O313" s="17"/>
      <c r="P313" s="17"/>
      <c r="Q313" s="17"/>
    </row>
    <row r="314" spans="1:17">
      <c r="A314" s="26" t="str">
        <f>COUNTIF($B$274:B314,B314)&amp;B314</f>
        <v>11103</v>
      </c>
      <c r="B314" s="18">
        <v>1103</v>
      </c>
      <c r="C314" s="17" t="s">
        <v>347</v>
      </c>
      <c r="D314" s="24" t="s">
        <v>650</v>
      </c>
      <c r="E314" s="17">
        <v>1220</v>
      </c>
      <c r="F314" s="17">
        <v>207</v>
      </c>
      <c r="G314" s="17">
        <v>147</v>
      </c>
      <c r="H314" s="17">
        <v>59</v>
      </c>
      <c r="I314" s="17"/>
      <c r="J314" s="17"/>
      <c r="K314" s="17">
        <f t="shared" si="1"/>
        <v>1633</v>
      </c>
      <c r="L314" s="17"/>
      <c r="M314" s="17">
        <v>142</v>
      </c>
      <c r="N314" s="17"/>
      <c r="O314" s="17"/>
      <c r="P314" s="17"/>
      <c r="Q314" s="17"/>
    </row>
    <row r="315" spans="1:17">
      <c r="A315" s="26" t="str">
        <f>COUNTIF($B$274:B315,B315)&amp;B315</f>
        <v>11126</v>
      </c>
      <c r="B315" s="18">
        <v>1126</v>
      </c>
      <c r="C315" s="17" t="s">
        <v>332</v>
      </c>
      <c r="D315" s="24" t="s">
        <v>649</v>
      </c>
      <c r="E315" s="17">
        <v>10045</v>
      </c>
      <c r="F315" s="17">
        <v>1708</v>
      </c>
      <c r="G315" s="17">
        <v>1674</v>
      </c>
      <c r="H315" s="17">
        <v>781</v>
      </c>
      <c r="I315" s="17"/>
      <c r="J315" s="17"/>
      <c r="K315" s="17">
        <f t="shared" si="1"/>
        <v>14208</v>
      </c>
      <c r="L315" s="17"/>
      <c r="M315" s="17"/>
      <c r="N315" s="17"/>
      <c r="O315" s="17"/>
      <c r="P315" s="17"/>
      <c r="Q315" s="17"/>
    </row>
    <row r="316" spans="1:17">
      <c r="A316" s="26" t="str">
        <f>COUNTIF($B$274:B316,B316)&amp;B316</f>
        <v>1317</v>
      </c>
      <c r="B316" s="30">
        <v>317</v>
      </c>
      <c r="C316" s="27" t="s">
        <v>85</v>
      </c>
      <c r="D316" s="25" t="s">
        <v>651</v>
      </c>
      <c r="E316" s="27">
        <v>36493</v>
      </c>
      <c r="F316" s="27">
        <v>6204</v>
      </c>
      <c r="G316" s="27">
        <v>2800</v>
      </c>
      <c r="H316" s="27">
        <v>373</v>
      </c>
      <c r="I316" s="27">
        <v>280</v>
      </c>
      <c r="J316" s="17"/>
      <c r="K316" s="27">
        <f t="shared" si="1"/>
        <v>46150</v>
      </c>
      <c r="L316" s="17"/>
      <c r="M316" s="27">
        <v>4270</v>
      </c>
      <c r="N316" s="17"/>
      <c r="O316" s="17"/>
      <c r="P316" s="17"/>
      <c r="Q316" s="17"/>
    </row>
  </sheetData>
  <sheetProtection password="F93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2021-12-23T10:24:02Z</cp:lastPrinted>
  <dcterms:created xsi:type="dcterms:W3CDTF">1996-10-14T23:33:28Z</dcterms:created>
  <dcterms:modified xsi:type="dcterms:W3CDTF">2022-01-03T12:19:53Z</dcterms:modified>
</cp:coreProperties>
</file>